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elnik\Desktop\"/>
    </mc:Choice>
  </mc:AlternateContent>
  <xr:revisionPtr revIDLastSave="0" documentId="13_ncr:1_{CC3A0D02-C937-45D9-9732-BAD2EBFAAC1C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P168" i="2" l="1"/>
  <c r="P162" i="2"/>
  <c r="P120" i="2"/>
  <c r="P106" i="2"/>
  <c r="P100" i="2"/>
  <c r="P98" i="2"/>
  <c r="P92" i="2"/>
  <c r="P91" i="2"/>
  <c r="P90" i="2"/>
  <c r="P42" i="2"/>
  <c r="P43" i="2"/>
  <c r="P44" i="2"/>
  <c r="P46" i="2"/>
  <c r="P41" i="2"/>
  <c r="P40" i="2"/>
  <c r="P39" i="2"/>
  <c r="P38" i="2"/>
  <c r="P37" i="2"/>
  <c r="P32" i="2"/>
  <c r="P20" i="2"/>
  <c r="P14" i="2"/>
  <c r="P13" i="2"/>
  <c r="P12" i="2"/>
  <c r="P11" i="2"/>
  <c r="O100" i="2"/>
  <c r="O40" i="2"/>
  <c r="O41" i="2"/>
  <c r="M20" i="1"/>
  <c r="N18" i="1"/>
  <c r="N21" i="1"/>
  <c r="N22" i="1"/>
  <c r="M17" i="1"/>
  <c r="M23" i="1" l="1"/>
  <c r="O13" i="2"/>
  <c r="O14" i="2"/>
  <c r="O143" i="2"/>
  <c r="O142" i="2"/>
  <c r="O141" i="2" s="1"/>
  <c r="O175" i="2"/>
  <c r="O174" i="2" s="1"/>
  <c r="O90" i="2"/>
  <c r="O12" i="2"/>
  <c r="O11" i="2"/>
  <c r="O39" i="2"/>
  <c r="O91" i="2"/>
  <c r="O99" i="2"/>
  <c r="O98" i="2" s="1"/>
  <c r="O138" i="2"/>
  <c r="O137" i="2" s="1"/>
  <c r="O136" i="2" s="1"/>
  <c r="O122" i="2"/>
  <c r="O121" i="2" s="1"/>
  <c r="O120" i="2" s="1"/>
  <c r="O129" i="2"/>
  <c r="O177" i="2"/>
  <c r="O176" i="2" s="1"/>
  <c r="O184" i="2"/>
  <c r="O183" i="2" s="1"/>
  <c r="O165" i="2"/>
  <c r="O164" i="2" s="1"/>
  <c r="O163" i="2" s="1"/>
  <c r="O162" i="2" s="1"/>
  <c r="O159" i="2"/>
  <c r="N159" i="2"/>
  <c r="O150" i="2"/>
  <c r="O144" i="2"/>
  <c r="O110" i="2"/>
  <c r="O109" i="2" s="1"/>
  <c r="O77" i="2"/>
  <c r="O76" i="2" s="1"/>
  <c r="O75" i="2" s="1"/>
  <c r="O74" i="2" s="1"/>
  <c r="O33" i="2"/>
  <c r="O32" i="2" s="1"/>
  <c r="O28" i="2"/>
  <c r="O27" i="2" s="1"/>
  <c r="O26" i="2" s="1"/>
  <c r="O22" i="2"/>
  <c r="O89" i="2" l="1"/>
  <c r="P89" i="2" s="1"/>
  <c r="O38" i="2"/>
  <c r="O37" i="2" s="1"/>
  <c r="O36" i="2" s="1"/>
  <c r="N133" i="1"/>
  <c r="N134" i="1"/>
  <c r="N135" i="1"/>
  <c r="N137" i="1"/>
  <c r="N139" i="1"/>
  <c r="N141" i="1"/>
  <c r="N142" i="1"/>
  <c r="L128" i="1"/>
  <c r="N128" i="1" s="1"/>
  <c r="L140" i="1"/>
  <c r="L138" i="1"/>
  <c r="L136" i="1"/>
  <c r="L132" i="1"/>
  <c r="L123" i="1"/>
  <c r="L119" i="1"/>
  <c r="L108" i="1"/>
  <c r="L99" i="1"/>
  <c r="L94" i="1"/>
  <c r="L90" i="1"/>
  <c r="N84" i="1"/>
  <c r="N86" i="1"/>
  <c r="N88" i="1"/>
  <c r="N92" i="1"/>
  <c r="N93" i="1"/>
  <c r="N95" i="1"/>
  <c r="N96" i="1"/>
  <c r="N97" i="1"/>
  <c r="N98" i="1"/>
  <c r="N100" i="1"/>
  <c r="N101" i="1"/>
  <c r="N102" i="1"/>
  <c r="N103" i="1"/>
  <c r="N104" i="1"/>
  <c r="N105" i="1"/>
  <c r="N106" i="1"/>
  <c r="N107" i="1"/>
  <c r="N109" i="1"/>
  <c r="N110" i="1"/>
  <c r="N111" i="1"/>
  <c r="N112" i="1"/>
  <c r="N113" i="1"/>
  <c r="N114" i="1"/>
  <c r="N115" i="1"/>
  <c r="N116" i="1"/>
  <c r="N117" i="1"/>
  <c r="N118" i="1"/>
  <c r="N120" i="1"/>
  <c r="N121" i="1"/>
  <c r="N124" i="1"/>
  <c r="N125" i="1"/>
  <c r="N126" i="1"/>
  <c r="N127" i="1"/>
  <c r="N129" i="1"/>
  <c r="L81" i="1"/>
  <c r="N152" i="1"/>
  <c r="N155" i="1"/>
  <c r="N158" i="1"/>
  <c r="N161" i="1"/>
  <c r="N163" i="1"/>
  <c r="N165" i="1"/>
  <c r="N167" i="1"/>
  <c r="N170" i="1"/>
  <c r="N171" i="1"/>
  <c r="N172" i="1"/>
  <c r="N173" i="1"/>
  <c r="N175" i="1"/>
  <c r="N176" i="1"/>
  <c r="N177" i="1"/>
  <c r="N179" i="1"/>
  <c r="N180" i="1"/>
  <c r="N181" i="1"/>
  <c r="N138" i="1" l="1"/>
  <c r="N136" i="1"/>
  <c r="N99" i="1"/>
  <c r="N132" i="1"/>
  <c r="O10" i="2"/>
  <c r="P10" i="2" s="1"/>
  <c r="P36" i="2"/>
  <c r="M151" i="1"/>
  <c r="M156" i="1"/>
  <c r="M162" i="1"/>
  <c r="M166" i="1"/>
  <c r="M169" i="1"/>
  <c r="M174" i="1"/>
  <c r="M178" i="1"/>
  <c r="M136" i="1"/>
  <c r="M138" i="1"/>
  <c r="M140" i="1"/>
  <c r="N140" i="1" s="1"/>
  <c r="M132" i="1"/>
  <c r="M123" i="1"/>
  <c r="M122" i="1" s="1"/>
  <c r="N122" i="1" s="1"/>
  <c r="M119" i="1"/>
  <c r="N119" i="1" s="1"/>
  <c r="M108" i="1"/>
  <c r="N108" i="1" s="1"/>
  <c r="M99" i="1"/>
  <c r="M94" i="1"/>
  <c r="N94" i="1" s="1"/>
  <c r="M90" i="1"/>
  <c r="M83" i="1"/>
  <c r="N83" i="1" s="1"/>
  <c r="M85" i="1"/>
  <c r="N85" i="1" s="1"/>
  <c r="M87" i="1"/>
  <c r="N87" i="1" s="1"/>
  <c r="N63" i="1"/>
  <c r="N65" i="1"/>
  <c r="N66" i="1"/>
  <c r="N68" i="1"/>
  <c r="N69" i="1"/>
  <c r="N70" i="1"/>
  <c r="N72" i="1"/>
  <c r="N73" i="1"/>
  <c r="N74" i="1"/>
  <c r="N75" i="1"/>
  <c r="N76" i="1"/>
  <c r="N77" i="1"/>
  <c r="N78" i="1"/>
  <c r="M71" i="1"/>
  <c r="N71" i="1" s="1"/>
  <c r="M67" i="1"/>
  <c r="N67" i="1" s="1"/>
  <c r="M64" i="1"/>
  <c r="M62" i="1"/>
  <c r="N62" i="1" s="1"/>
  <c r="N46" i="1"/>
  <c r="N48" i="1"/>
  <c r="N50" i="1"/>
  <c r="N51" i="1"/>
  <c r="N52" i="1"/>
  <c r="N54" i="1"/>
  <c r="N55" i="1"/>
  <c r="N56" i="1"/>
  <c r="N58" i="1"/>
  <c r="N59" i="1"/>
  <c r="N60" i="1"/>
  <c r="M57" i="1"/>
  <c r="N57" i="1" s="1"/>
  <c r="M53" i="1"/>
  <c r="N53" i="1" s="1"/>
  <c r="M45" i="1"/>
  <c r="N45" i="1" s="1"/>
  <c r="M47" i="1"/>
  <c r="M49" i="1"/>
  <c r="N49" i="1" s="1"/>
  <c r="N123" i="1" l="1"/>
  <c r="M150" i="1"/>
  <c r="M131" i="1"/>
  <c r="M89" i="1"/>
  <c r="N89" i="1" s="1"/>
  <c r="M82" i="1"/>
  <c r="M61" i="1"/>
  <c r="N61" i="1" s="1"/>
  <c r="M44" i="1"/>
  <c r="N44" i="1" s="1"/>
  <c r="N64" i="1"/>
  <c r="N47" i="1"/>
  <c r="N130" i="1" l="1"/>
  <c r="M130" i="1"/>
  <c r="N131" i="1"/>
  <c r="M81" i="1"/>
  <c r="M43" i="1"/>
  <c r="N82" i="1"/>
  <c r="L174" i="1" l="1"/>
  <c r="N174" i="1" s="1"/>
  <c r="L156" i="1"/>
  <c r="N156" i="1" s="1"/>
  <c r="L151" i="1"/>
  <c r="N151" i="1" s="1"/>
  <c r="L154" i="1"/>
  <c r="N154" i="1" s="1"/>
  <c r="L159" i="1"/>
  <c r="N159" i="1" s="1"/>
  <c r="L162" i="1"/>
  <c r="N162" i="1" s="1"/>
  <c r="L166" i="1"/>
  <c r="N166" i="1" s="1"/>
  <c r="L169" i="1"/>
  <c r="N169" i="1" s="1"/>
  <c r="L178" i="1"/>
  <c r="N178" i="1" s="1"/>
  <c r="L150" i="1" l="1"/>
  <c r="N150" i="1" s="1"/>
  <c r="N81" i="1"/>
  <c r="N41" i="2"/>
  <c r="N189" i="2"/>
  <c r="N188" i="2" s="1"/>
  <c r="N187" i="2" s="1"/>
  <c r="N166" i="2"/>
  <c r="N165" i="2" s="1"/>
  <c r="N160" i="2"/>
  <c r="N144" i="2"/>
  <c r="N150" i="2"/>
  <c r="N112" i="2"/>
  <c r="N111" i="2" s="1"/>
  <c r="N84" i="2"/>
  <c r="N83" i="2" s="1"/>
  <c r="N81" i="2"/>
  <c r="N80" i="2" s="1"/>
  <c r="N33" i="2"/>
  <c r="N32" i="2" s="1"/>
  <c r="N24" i="2"/>
  <c r="N23" i="2" s="1"/>
  <c r="N22" i="2" s="1"/>
  <c r="N185" i="2"/>
  <c r="N184" i="2" s="1"/>
  <c r="N183" i="2" s="1"/>
  <c r="N176" i="2"/>
  <c r="N134" i="2"/>
  <c r="N133" i="2" s="1"/>
  <c r="N131" i="2"/>
  <c r="N130" i="2" s="1"/>
  <c r="N127" i="2"/>
  <c r="N126" i="2" s="1"/>
  <c r="N124" i="2"/>
  <c r="N123" i="2" s="1"/>
  <c r="N138" i="2"/>
  <c r="N137" i="2" s="1"/>
  <c r="N136" i="2" s="1"/>
  <c r="N96" i="2"/>
  <c r="N95" i="2" s="1"/>
  <c r="N91" i="2" s="1"/>
  <c r="N90" i="2" s="1"/>
  <c r="N175" i="2" l="1"/>
  <c r="N174" i="2" s="1"/>
  <c r="N129" i="2"/>
  <c r="N157" i="2" l="1"/>
  <c r="N156" i="2" s="1"/>
  <c r="N28" i="1" l="1"/>
  <c r="L130" i="1" l="1"/>
  <c r="N169" i="2"/>
  <c r="N168" i="2" s="1"/>
  <c r="N164" i="2" s="1"/>
  <c r="N154" i="2" l="1"/>
  <c r="N153" i="2" s="1"/>
  <c r="N143" i="2" s="1"/>
  <c r="N28" i="2" l="1"/>
  <c r="N27" i="2" s="1"/>
  <c r="N26" i="2" s="1"/>
  <c r="N115" i="2"/>
  <c r="N114" i="2" s="1"/>
  <c r="N110" i="2" s="1"/>
  <c r="N109" i="2" s="1"/>
  <c r="N101" i="2"/>
  <c r="N100" i="2" s="1"/>
  <c r="N99" i="2" l="1"/>
  <c r="N98" i="2" s="1"/>
  <c r="N89" i="2" s="1"/>
  <c r="N122" i="2"/>
  <c r="N121" i="2" s="1"/>
  <c r="N120" i="2" s="1"/>
  <c r="N77" i="2"/>
  <c r="N76" i="2" s="1"/>
  <c r="N75" i="2" s="1"/>
  <c r="N74" i="2" s="1"/>
  <c r="L43" i="1" l="1"/>
  <c r="N43" i="1" s="1"/>
  <c r="N40" i="2"/>
  <c r="N39" i="2" s="1"/>
  <c r="N38" i="2" s="1"/>
  <c r="N37" i="2" s="1"/>
  <c r="N142" i="2"/>
  <c r="N141" i="2" s="1"/>
  <c r="N14" i="2" l="1"/>
  <c r="N13" i="2" s="1"/>
  <c r="N163" i="2" l="1"/>
  <c r="N162" i="2" s="1"/>
  <c r="N36" i="2" l="1"/>
  <c r="L20" i="1"/>
  <c r="N20" i="1" s="1"/>
  <c r="L17" i="1"/>
  <c r="N17" i="1" s="1"/>
  <c r="L28" i="1"/>
  <c r="L23" i="1" l="1"/>
  <c r="N23" i="1" s="1"/>
  <c r="N12" i="2" l="1"/>
  <c r="N11" i="2" s="1"/>
  <c r="N10" i="2" l="1"/>
  <c r="N90" i="1" l="1"/>
</calcChain>
</file>

<file path=xl/sharedStrings.xml><?xml version="1.0" encoding="utf-8"?>
<sst xmlns="http://schemas.openxmlformats.org/spreadsheetml/2006/main" count="1111" uniqueCount="498">
  <si>
    <t>I. OPĆI DIO</t>
  </si>
  <si>
    <t>Članak 1.</t>
  </si>
  <si>
    <t>Indeks</t>
  </si>
  <si>
    <t xml:space="preserve"> </t>
  </si>
  <si>
    <t>Šifra izvora</t>
  </si>
  <si>
    <t>3</t>
  </si>
  <si>
    <t>01</t>
  </si>
  <si>
    <t>04</t>
  </si>
  <si>
    <t>06</t>
  </si>
  <si>
    <t>Prihodi poslovanja</t>
  </si>
  <si>
    <t>03</t>
  </si>
  <si>
    <t>Prihodi od prodaje nefinancijske imovine</t>
  </si>
  <si>
    <t>Rashodi poslovanja</t>
  </si>
  <si>
    <t>4</t>
  </si>
  <si>
    <t>Rashodi za nabavu nefinancijske imovine</t>
  </si>
  <si>
    <t>Primici od financijske imovine i zaduživanja</t>
  </si>
  <si>
    <t>Izdaci za financijsku imovinu i otplate zajmova</t>
  </si>
  <si>
    <t>Prihodi od poreza</t>
  </si>
  <si>
    <t>Pomoći iz inozemstva i od subjekata unutar općeg proračuna</t>
  </si>
  <si>
    <t>Prihodi od imovine</t>
  </si>
  <si>
    <t>66</t>
  </si>
  <si>
    <t>Prihodi od prodaje proizvoda i robe te pruženih usluga i prihodi od donacija</t>
  </si>
  <si>
    <t>68</t>
  </si>
  <si>
    <t>Kazne, upravne mjere i ostali prihodi</t>
  </si>
  <si>
    <t>Prihodi od prodaje proizvedene dugotrajne imovine</t>
  </si>
  <si>
    <t>Rashodi za zaposlene</t>
  </si>
  <si>
    <t>Materijalni rashodi</t>
  </si>
  <si>
    <t>Financijski rashodi</t>
  </si>
  <si>
    <t>Naknade građanima i kućanstvima na temelju osiguranja i druge naknade</t>
  </si>
  <si>
    <t xml:space="preserve">Ostali rashodi  </t>
  </si>
  <si>
    <t>Rashodi za nabavu proizvedene dugotrajne imovine</t>
  </si>
  <si>
    <t>81</t>
  </si>
  <si>
    <t>Primljene otplate (povrati) glavnice danih zajmova</t>
  </si>
  <si>
    <t>51</t>
  </si>
  <si>
    <t>Izdaci za dane zajmove</t>
  </si>
  <si>
    <t>Opći prihodi i primici</t>
  </si>
  <si>
    <t>Vlastiti prihodi</t>
  </si>
  <si>
    <t>Prihodi za posebne namjene</t>
  </si>
  <si>
    <t>Pomoći</t>
  </si>
  <si>
    <t>Donacije</t>
  </si>
  <si>
    <t>ŠIFRA</t>
  </si>
  <si>
    <t xml:space="preserve">ŠIFRA </t>
  </si>
  <si>
    <t>Programska</t>
  </si>
  <si>
    <t>BROJ</t>
  </si>
  <si>
    <t>Račun</t>
  </si>
  <si>
    <t>UKUPNO RASHODI I IZDACI</t>
  </si>
  <si>
    <t>0111</t>
  </si>
  <si>
    <t>Program 01: Donošenje akata i mjera iz djelokruga</t>
  </si>
  <si>
    <t>predstavničkog i izvršnog tijela i mjesne samouprave</t>
  </si>
  <si>
    <t>1</t>
  </si>
  <si>
    <t>Financiranje rada političkih stranaka</t>
  </si>
  <si>
    <t>Osnovne funkcije VSNM</t>
  </si>
  <si>
    <t>32</t>
  </si>
  <si>
    <t>Ostali rashodi</t>
  </si>
  <si>
    <t>Osnovne funkcije udruga</t>
  </si>
  <si>
    <t>0112</t>
  </si>
  <si>
    <t>Program 01:  Javna uprava i administracija</t>
  </si>
  <si>
    <t>38</t>
  </si>
  <si>
    <t>42</t>
  </si>
  <si>
    <t>0320</t>
  </si>
  <si>
    <t>0640</t>
  </si>
  <si>
    <t>Donacije i ostali rashodi</t>
  </si>
  <si>
    <t>0921</t>
  </si>
  <si>
    <t>Naknade građanima i kućanstvima na temelju osiguranja i dr.</t>
  </si>
  <si>
    <t>0740</t>
  </si>
  <si>
    <t>0820</t>
  </si>
  <si>
    <t>0840</t>
  </si>
  <si>
    <t>0810</t>
  </si>
  <si>
    <t>1070</t>
  </si>
  <si>
    <t>1040</t>
  </si>
  <si>
    <t>1090</t>
  </si>
  <si>
    <t>Članak 4.</t>
  </si>
  <si>
    <t>II. POSEBNI DIO</t>
  </si>
  <si>
    <t>Članak 2.</t>
  </si>
  <si>
    <t>VRSTA PRIHODA / IZDATAKA</t>
  </si>
  <si>
    <t>8</t>
  </si>
  <si>
    <t>05</t>
  </si>
  <si>
    <t>07</t>
  </si>
  <si>
    <t>35</t>
  </si>
  <si>
    <t>Subvencije</t>
  </si>
  <si>
    <t xml:space="preserve">   VRSTA RASHODA I IZDATAKA</t>
  </si>
  <si>
    <t>0610</t>
  </si>
  <si>
    <t>0443</t>
  </si>
  <si>
    <t>0560</t>
  </si>
  <si>
    <t>0510</t>
  </si>
  <si>
    <t>0960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</si>
  <si>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Opće javne usluge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</si>
  <si>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Opće javne usluge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</si>
  <si>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Javni red i sigurnost 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</si>
  <si>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Razvoj stanovanja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</si>
  <si>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Ekonomski poslovi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</si>
  <si>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Zaštita okoliša</t>
    </r>
  </si>
  <si>
    <t>09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</si>
  <si>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Obrazovanje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</si>
  <si>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Zdravstvo</t>
    </r>
  </si>
  <si>
    <t>08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</si>
  <si>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Rekreacija, kultura i religija</t>
    </r>
  </si>
  <si>
    <t>10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</si>
  <si>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Socijalna zaštita</t>
    </r>
  </si>
  <si>
    <t>Aktivnost 01:  Predstavničko i izvršno tijelo</t>
  </si>
  <si>
    <t>Aktivnost 02:  Djelokrug mjesne samouprave</t>
  </si>
  <si>
    <t>Aktivnost 01:</t>
  </si>
  <si>
    <t>RAZDJEL  100  OPĆINSKO VIJEĆE</t>
  </si>
  <si>
    <t>GLAVA 10001  OPĆINSKO VIJEĆE</t>
  </si>
  <si>
    <t>RAZDJEL  200  JEDINSTVENI UPRAVNI ODJEL I IZVRŠNO TIJELO</t>
  </si>
  <si>
    <t>GLAVA 20001 Upravni odjel i izvršno tijelo</t>
  </si>
  <si>
    <t>GLAVA: 20002 VATROGASTVO I CIVILNA ZAŠTITA</t>
  </si>
  <si>
    <t>GLAVA 20003: KOMUNALNA INFRASTRUKTURA</t>
  </si>
  <si>
    <t>GLAVA 20004 DRUŠTVENE DJELATNOSTI</t>
  </si>
  <si>
    <t>GLAVA  20005: PROGRAM DJELATNOSTI KULTURE</t>
  </si>
  <si>
    <t>GLAVA 20006: PROGRAMSKA DJELATNOST SPORTA</t>
  </si>
  <si>
    <t>GLAVA  20007: PROGRAMSKA DJELATNOST SOCIJALNE SKRBI</t>
  </si>
  <si>
    <t>P1000101</t>
  </si>
  <si>
    <t>A100010101</t>
  </si>
  <si>
    <t>A100010102</t>
  </si>
  <si>
    <t>P1000102</t>
  </si>
  <si>
    <t>A100010201</t>
  </si>
  <si>
    <t>P1000103</t>
  </si>
  <si>
    <t>A100010301</t>
  </si>
  <si>
    <t>P1000104</t>
  </si>
  <si>
    <t>A100010401</t>
  </si>
  <si>
    <t>P2000101</t>
  </si>
  <si>
    <t>P2000201</t>
  </si>
  <si>
    <t xml:space="preserve">Aktivnost 01:    Osnovna djelatnost DVD-a  </t>
  </si>
  <si>
    <t>Aktivnost 01:    Održavanje cesta i drugih javnih površina</t>
  </si>
  <si>
    <t>Aktivnost 02:    Rashodi za uređaje i javnu rasvjetu</t>
  </si>
  <si>
    <t xml:space="preserve">Kapitalni projekt 01: Izgradnja i rekonstrukcija cesta  </t>
  </si>
  <si>
    <t>Program 01: Održavanje objekata i uređaja komunalne infrastrukture</t>
  </si>
  <si>
    <t>Program 02: Izgradnja objekata i uređaja komunalne infrastrukture</t>
  </si>
  <si>
    <t>Program 03: Zaštita okoliša</t>
  </si>
  <si>
    <t>Program 02:  Javne potrebe u školstvu</t>
  </si>
  <si>
    <t>Program 03: Javne potrebe u zdravstvu i preventiva</t>
  </si>
  <si>
    <t>Aktivnost 02:  Stipendije i školarine</t>
  </si>
  <si>
    <t>Aktivnost 01:  Sufinanciranje nabave udžbenika za osnovne i srednje škole</t>
  </si>
  <si>
    <t xml:space="preserve">Aktivnost 01:  Sufinanciranje prijevoza učenika </t>
  </si>
  <si>
    <t>Program 01: Promicanje kulture</t>
  </si>
  <si>
    <t>Aktivnost 01:  Djelatnost kulturno umjetničkih društava</t>
  </si>
  <si>
    <t>Aktivnost 02:  Zaštita i očuvanje kulturnih dobara</t>
  </si>
  <si>
    <t>Aktivnost 03:  Akcije i manifestacije u kulturi</t>
  </si>
  <si>
    <t>Aktivnost 04:  Pomoć za funkcioniranje vjerskih ustanova</t>
  </si>
  <si>
    <t>Aktivnost 01:  Osnovna djelatnost sportskih udruga</t>
  </si>
  <si>
    <t>Program 01: Socijalna skrb</t>
  </si>
  <si>
    <t>Aktivnost 02:  Naknada za troškove stanovanja</t>
  </si>
  <si>
    <t>Program 02: Poticajne mjere demografske obnove</t>
  </si>
  <si>
    <t>Aktivnost 01:  Potpore za novorođeno dijete</t>
  </si>
  <si>
    <t>Program 03: Humanitarna skrb kroz udruge građana</t>
  </si>
  <si>
    <t>Aktivnost 01:  Administrativno, tehničko i stručno osoblje</t>
  </si>
  <si>
    <t>Aktivnost 02:  Održavanje zgrada za redovito korištenje</t>
  </si>
  <si>
    <t>P2000301</t>
  </si>
  <si>
    <t>P2000302</t>
  </si>
  <si>
    <t>P2000303</t>
  </si>
  <si>
    <t>P2000401</t>
  </si>
  <si>
    <t>P2000402</t>
  </si>
  <si>
    <t>P2000403</t>
  </si>
  <si>
    <t>P2000501</t>
  </si>
  <si>
    <t>P2000601</t>
  </si>
  <si>
    <t>P2000701</t>
  </si>
  <si>
    <t>P2000702</t>
  </si>
  <si>
    <t>P2000703</t>
  </si>
  <si>
    <t>A200010101</t>
  </si>
  <si>
    <t>A200010102</t>
  </si>
  <si>
    <t>K200010101</t>
  </si>
  <si>
    <t>K200010102</t>
  </si>
  <si>
    <t>A200020101</t>
  </si>
  <si>
    <t>A200020102</t>
  </si>
  <si>
    <t>A200030101</t>
  </si>
  <si>
    <t>A200030102</t>
  </si>
  <si>
    <t>K200030201</t>
  </si>
  <si>
    <t>T200030301</t>
  </si>
  <si>
    <t>K200030301</t>
  </si>
  <si>
    <t>A200040101</t>
  </si>
  <si>
    <t>A200040201</t>
  </si>
  <si>
    <t>A200040202</t>
  </si>
  <si>
    <t>A200040301</t>
  </si>
  <si>
    <t>A200050101</t>
  </si>
  <si>
    <t>A200050102</t>
  </si>
  <si>
    <t>A200050103</t>
  </si>
  <si>
    <t>A200050104</t>
  </si>
  <si>
    <t>K200050101</t>
  </si>
  <si>
    <t>A200060101</t>
  </si>
  <si>
    <t>A200070101</t>
  </si>
  <si>
    <t>A200070102</t>
  </si>
  <si>
    <t>A200070201</t>
  </si>
  <si>
    <t>A200070301</t>
  </si>
  <si>
    <t>Poslovi deratizacije i dezinsekcije</t>
  </si>
  <si>
    <t>2</t>
  </si>
  <si>
    <t>5</t>
  </si>
  <si>
    <t>6</t>
  </si>
  <si>
    <t>7</t>
  </si>
  <si>
    <t>Doprinosi</t>
  </si>
  <si>
    <t>Prihodi od prodaje ili zamjene nefinancijske imovine i naknade s naslova osiguranja</t>
  </si>
  <si>
    <t>Namjenski primici</t>
  </si>
  <si>
    <t>Program</t>
  </si>
  <si>
    <t>Izvor</t>
  </si>
  <si>
    <t>Aktivnost/Projekt</t>
  </si>
  <si>
    <t>Funkcijska</t>
  </si>
  <si>
    <t>Program 02: Program političkih stranaka</t>
  </si>
  <si>
    <t>Program 03: Zaštita prava nacionalnih manjina</t>
  </si>
  <si>
    <t>Program 04: Razvoj civilnog društva</t>
  </si>
  <si>
    <t xml:space="preserve">A.        </t>
  </si>
  <si>
    <t>RAČUN PRIHODA I RASHODA</t>
  </si>
  <si>
    <t>Broj konta</t>
  </si>
  <si>
    <t>RAZLIKA - MANJAK / VIŠAK</t>
  </si>
  <si>
    <t>37</t>
  </si>
  <si>
    <t>A200040102</t>
  </si>
  <si>
    <t>0911</t>
  </si>
  <si>
    <t>K200060101</t>
  </si>
  <si>
    <t>0860</t>
  </si>
  <si>
    <t xml:space="preserve">Aktivnost 01: </t>
  </si>
  <si>
    <t>Aktivnost 02: Financiranje dječjeg vrtića</t>
  </si>
  <si>
    <t>Program 01: Organizacija, rekreacija i sportske aktivnosti</t>
  </si>
  <si>
    <t>Program 01:  Predškolsko, osnovnoškolsko i srednjoškolsko obrazovanje</t>
  </si>
  <si>
    <t>2023.</t>
  </si>
  <si>
    <t>Kapitalni projekt 01: Sanacija sportske dvorane "Škola Kosovo" - III. faza</t>
  </si>
  <si>
    <t>Tekući projekt 02: Nabava uredske opreme</t>
  </si>
  <si>
    <t>Kapitalni projekt 03: Izgradnja vodovoda Vrbnik</t>
  </si>
  <si>
    <t>K200030203</t>
  </si>
  <si>
    <t xml:space="preserve">Aktivnost 01:  Jednokratna naknada </t>
  </si>
  <si>
    <t>T200010102</t>
  </si>
  <si>
    <t>Kapitalni projekt 02: Sanacija zgrade Omladinskog Doma Vrbnik</t>
  </si>
  <si>
    <t>K200050102</t>
  </si>
  <si>
    <t>Kapitalni projekt 02: Izrada izmjena i dopuna Prostornog plana</t>
  </si>
  <si>
    <t>OPĆINA BISKUPIJA</t>
  </si>
  <si>
    <t>K200010106</t>
  </si>
  <si>
    <t>Tekući projekt 01: Procjena ugroženosti od požara</t>
  </si>
  <si>
    <t>T200020101</t>
  </si>
  <si>
    <t>Kapitalni projekt 01: Izgradnja i opremanje reciklažnog dvorišta za građev.otpad</t>
  </si>
  <si>
    <t>Kapitalni projekt 02: Izgradnja igrališta na području općine Biskupija</t>
  </si>
  <si>
    <t>K200060102</t>
  </si>
  <si>
    <t>Kapitalni projekt 05: Izrada Ortofoto plana općine Biskupija</t>
  </si>
  <si>
    <t>K200010105</t>
  </si>
  <si>
    <t>Humanitarna djelatnost Crvenog križa                                                                    i ostalih humanitarnih organizacija</t>
  </si>
  <si>
    <t>A. SAŽETAK RAČUNA PRIHODA I RASHODA</t>
  </si>
  <si>
    <t>B. SAŽETAK RAČUNA FINANCIRANJA</t>
  </si>
  <si>
    <t>C. PRENESENI VIŠAK ILI PRENESENI MANJAK I VIŠEGODIŠNJI PLAN URAVNOTEŽENJA</t>
  </si>
  <si>
    <t>VIŠAK/MANJAK+NETO FINANCIRANJE</t>
  </si>
  <si>
    <t>Ukupan donos viška/manjka iz prethodnih godina</t>
  </si>
  <si>
    <t>Višak/manjak iz prethodnih godina koji će se rasporediti/pokriti</t>
  </si>
  <si>
    <t>NETO FINANCIRANJE</t>
  </si>
  <si>
    <t>Prihodi i rashodi, te primici i izdaci po ekonomskoj klasifikaciji utvrđuju se u Računu prihoda i rashoda i Računu financiranja za 2023. godinu, kako slijedi:</t>
  </si>
  <si>
    <t>Konto/</t>
  </si>
  <si>
    <t>skupina</t>
  </si>
  <si>
    <t>B.       RAČUN  FINANCIRANJA</t>
  </si>
  <si>
    <t>34</t>
  </si>
  <si>
    <t>Program 01: Organiziranje i provođenje civilne zaštite</t>
  </si>
  <si>
    <t>Aktivost 03: HGSS</t>
  </si>
  <si>
    <t xml:space="preserve">Aktivnost 02:    Civilna zaštita </t>
  </si>
  <si>
    <t>Tekući projekt 01: Nabava spremnika za odvoz otpada</t>
  </si>
  <si>
    <t>Kapitalni projekt 06: Program raspolaganja poljoprivrednim zemljištem</t>
  </si>
  <si>
    <t>Kapitalni projekt 01: Rekonstrukcija Doma omladine Biskupija - IV. faza</t>
  </si>
  <si>
    <t>EUR</t>
  </si>
  <si>
    <t>Prihodi od upravnih i administativnih pristojbi, pristojbi po posebnim propisima i nak.</t>
  </si>
  <si>
    <t xml:space="preserve">  </t>
  </si>
  <si>
    <t>Kapitalni projekt 07: Izrada projektne dokumentacije za Multifunkcionalni centar Zvjernac</t>
  </si>
  <si>
    <t>K200010107</t>
  </si>
  <si>
    <t>K200010108</t>
  </si>
  <si>
    <t>Kapitalni projekt 08: Izrada projektne dokumentacije za Razvojni centar Promina</t>
  </si>
  <si>
    <t>Kapitalni projekt 01: Izrada Plana upravljanja imovinom i Plana djel.u pod.prir.nepogoda</t>
  </si>
  <si>
    <t>K200010109</t>
  </si>
  <si>
    <t>K200010110</t>
  </si>
  <si>
    <t>K200010111</t>
  </si>
  <si>
    <t>Kapitalni projekt 09: Nabava automobila</t>
  </si>
  <si>
    <t>T200030302</t>
  </si>
  <si>
    <t>Tekući projekt 02: Sanacija divljih deponija</t>
  </si>
  <si>
    <t>UKUPNI RASHODI</t>
  </si>
  <si>
    <t>01  Opće javne usluge</t>
  </si>
  <si>
    <t>011 Izvršna i zakonodavna tijela, financijski i fiskalni poslovi, vanjski poslovi</t>
  </si>
  <si>
    <t>03  Javni red i sigurnost</t>
  </si>
  <si>
    <t>032 Usluge protupožarne zaštite</t>
  </si>
  <si>
    <t>04  Ekonomski poslovi</t>
  </si>
  <si>
    <t>044 Rudarstvo, proizvodnja i građevinarstvo</t>
  </si>
  <si>
    <t>05  Zaštita okoliša</t>
  </si>
  <si>
    <t>051 Gospodarenje otpadom</t>
  </si>
  <si>
    <t>056 Poslovi i usluge zaštite okoliša koji nisu drugdje svrstani</t>
  </si>
  <si>
    <t>06  Unapređenje stanovanja i zajednice</t>
  </si>
  <si>
    <t>061 Razvoj stanovanja</t>
  </si>
  <si>
    <t>064 Ulična rasvjeta</t>
  </si>
  <si>
    <t>07  Zdravstvo</t>
  </si>
  <si>
    <t>074 Službe javnog zdravstva</t>
  </si>
  <si>
    <t>08  Rekreacija, kultura i religija</t>
  </si>
  <si>
    <t>081 Službe rekreacije i sporta</t>
  </si>
  <si>
    <t>084 Religije i druge službe zajednice</t>
  </si>
  <si>
    <t>09  Obrazovanje</t>
  </si>
  <si>
    <t>092 Srednjoškolsko obrazovanje</t>
  </si>
  <si>
    <t>096 Dodatne usluge u obrazovanju</t>
  </si>
  <si>
    <t>10  Socijalna zaštita</t>
  </si>
  <si>
    <t>104 Obitelj i djeca</t>
  </si>
  <si>
    <t>107 Socijalna pomoć stanovništvu koje nije obuhvaćeno redovnim socijalnim programima</t>
  </si>
  <si>
    <t>109 Aktivnosti socijalne zaštite koje nisu drugdje svrstane</t>
  </si>
  <si>
    <t xml:space="preserve">    RASHODI PREMA FUNKCIJSKOJ KLASIFIKACIJI</t>
  </si>
  <si>
    <t>082 Službe kulture</t>
  </si>
  <si>
    <t>086 Rashodi za rekreaciju, kulturu i religiju koji nisu drugdje svrstani</t>
  </si>
  <si>
    <t>091 Predškolsko i osnovno obrazovanje</t>
  </si>
  <si>
    <t>K200030102</t>
  </si>
  <si>
    <t>Kapitalni projekt 02: Izgradnja javne rasvjete</t>
  </si>
  <si>
    <t>ZA RAZDOBLJE I-XII 2023. GODINE</t>
  </si>
  <si>
    <t xml:space="preserve">Proračun </t>
  </si>
  <si>
    <t>za</t>
  </si>
  <si>
    <t xml:space="preserve">Izvršenje </t>
  </si>
  <si>
    <t>proračuna</t>
  </si>
  <si>
    <t>I-XII/2023</t>
  </si>
  <si>
    <t xml:space="preserve">PRIHODI UKUPNO  </t>
  </si>
  <si>
    <t xml:space="preserve">Prihodi poslovanja  </t>
  </si>
  <si>
    <t xml:space="preserve">Prihodi od prodaje nefinancijske imovine  </t>
  </si>
  <si>
    <t xml:space="preserve">RASHODI UKUPNO </t>
  </si>
  <si>
    <t xml:space="preserve">Rashodi poslovanja </t>
  </si>
  <si>
    <t xml:space="preserve">Rashodi za nabavu nefinancijske imovine  </t>
  </si>
  <si>
    <t>-</t>
  </si>
  <si>
    <t>611</t>
  </si>
  <si>
    <t>Porez i prirez na dohodak</t>
  </si>
  <si>
    <t>6111</t>
  </si>
  <si>
    <t>613</t>
  </si>
  <si>
    <t>Porez na imovnu</t>
  </si>
  <si>
    <t>6134</t>
  </si>
  <si>
    <t>Povremeni porezi na imovinu</t>
  </si>
  <si>
    <t>614</t>
  </si>
  <si>
    <t>Porezi na robu i usluge</t>
  </si>
  <si>
    <t>6142</t>
  </si>
  <si>
    <t>Porez na promet</t>
  </si>
  <si>
    <t>6145</t>
  </si>
  <si>
    <t>Porez na korištenje dobara ili izvođenje aktivnosti</t>
  </si>
  <si>
    <t>633</t>
  </si>
  <si>
    <t>Pomoći iz proračuna</t>
  </si>
  <si>
    <t>6331</t>
  </si>
  <si>
    <t>Tekuće pomoći iz proračuna</t>
  </si>
  <si>
    <t>6332</t>
  </si>
  <si>
    <t>Kapitalne pomoći iz proračuna</t>
  </si>
  <si>
    <t>642</t>
  </si>
  <si>
    <t>Prihodi od nefinancijske imovine</t>
  </si>
  <si>
    <t>6422</t>
  </si>
  <si>
    <t>Prihodi od zakupa i iznajmiljivanja imovine</t>
  </si>
  <si>
    <t>6423</t>
  </si>
  <si>
    <t>Naknada za korištenje nefinancijske imovine</t>
  </si>
  <si>
    <t>6429</t>
  </si>
  <si>
    <t>Ostali prihodi od nefinancijske imovine</t>
  </si>
  <si>
    <t>651</t>
  </si>
  <si>
    <t>Upravne i administrativne pristojbe</t>
  </si>
  <si>
    <t>6512</t>
  </si>
  <si>
    <t>Županijske, gradske i općinske pristojbe i naknade</t>
  </si>
  <si>
    <t>652</t>
  </si>
  <si>
    <t>Prihodi po posebnim propisima</t>
  </si>
  <si>
    <t>6522</t>
  </si>
  <si>
    <t>Prihodi od vodnog gospodarstva</t>
  </si>
  <si>
    <t>6526</t>
  </si>
  <si>
    <t>Ostali nespomenuti prihodi</t>
  </si>
  <si>
    <t>653</t>
  </si>
  <si>
    <t>Komunalni doprinosi i naknade</t>
  </si>
  <si>
    <t>6531</t>
  </si>
  <si>
    <t xml:space="preserve">Komunalni doprinosi  </t>
  </si>
  <si>
    <t>6532</t>
  </si>
  <si>
    <t>Komunalne naknade</t>
  </si>
  <si>
    <t>663</t>
  </si>
  <si>
    <t>Donacije od pravnih i fizičkih osoba izvan općeg proračuna</t>
  </si>
  <si>
    <t>6631</t>
  </si>
  <si>
    <t>6632</t>
  </si>
  <si>
    <t>Tekuće donacije</t>
  </si>
  <si>
    <t>Kapitalne donacije</t>
  </si>
  <si>
    <t>681</t>
  </si>
  <si>
    <t>Kazne i upravne mjere</t>
  </si>
  <si>
    <t>6819</t>
  </si>
  <si>
    <t>Ostale kazne</t>
  </si>
  <si>
    <t>683</t>
  </si>
  <si>
    <t>3831</t>
  </si>
  <si>
    <t xml:space="preserve">Ostali prihodi  </t>
  </si>
  <si>
    <t>6831</t>
  </si>
  <si>
    <t>311</t>
  </si>
  <si>
    <t>Plaće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</si>
  <si>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</si>
  <si>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</si>
  <si>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</si>
  <si>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</si>
  <si>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</si>
  <si>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</si>
  <si>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</si>
  <si>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</si>
  <si>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obavezno zdravstveno osiguranje</t>
  </si>
  <si>
    <t>321</t>
  </si>
  <si>
    <t>Naknade troškova zaposlenima</t>
  </si>
  <si>
    <t>3211</t>
  </si>
  <si>
    <t>3212</t>
  </si>
  <si>
    <t>3213</t>
  </si>
  <si>
    <t>Službena putovanja</t>
  </si>
  <si>
    <t>Naknada za prijevoz, rad na terenu i odvojeni život</t>
  </si>
  <si>
    <t>Stručno usavršavanje zaposlenika</t>
  </si>
  <si>
    <t>322</t>
  </si>
  <si>
    <t>Rashodi za materijal i energiju</t>
  </si>
  <si>
    <t>3221</t>
  </si>
  <si>
    <t>3223</t>
  </si>
  <si>
    <t>3224</t>
  </si>
  <si>
    <t>3225</t>
  </si>
  <si>
    <t>Uredski materijal i ostali materijalni rashodi</t>
  </si>
  <si>
    <t>Energija</t>
  </si>
  <si>
    <t>Materijal i dijelovi za tekuće investicijsko održavanje</t>
  </si>
  <si>
    <t>Sitan inventar i auto gume</t>
  </si>
  <si>
    <t>323</t>
  </si>
  <si>
    <t>Rashodi za usluge</t>
  </si>
  <si>
    <t>3231</t>
  </si>
  <si>
    <t>3232</t>
  </si>
  <si>
    <t>3233</t>
  </si>
  <si>
    <t>3234</t>
  </si>
  <si>
    <t>3236</t>
  </si>
  <si>
    <t>3237</t>
  </si>
  <si>
    <t>3238</t>
  </si>
  <si>
    <t>3239</t>
  </si>
  <si>
    <t>Usluge telefona, pošte i prijevoza</t>
  </si>
  <si>
    <t>Ostale usluge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</si>
  <si>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</si>
  <si>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</si>
  <si>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</si>
  <si>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</si>
  <si>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</si>
  <si>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 xml:space="preserve">Ostale usluge  </t>
  </si>
  <si>
    <t>329</t>
  </si>
  <si>
    <t>Ostali nespomenuti rashodi</t>
  </si>
  <si>
    <t>3291</t>
  </si>
  <si>
    <t>3292</t>
  </si>
  <si>
    <t>3293</t>
  </si>
  <si>
    <t>3294</t>
  </si>
  <si>
    <t>3295</t>
  </si>
  <si>
    <t>3299</t>
  </si>
  <si>
    <t>Naknade za rad predstavničkih i izvršnih tijela</t>
  </si>
  <si>
    <t>Premije osiguranja</t>
  </si>
  <si>
    <t>Reprezentacija</t>
  </si>
  <si>
    <t>Članarine</t>
  </si>
  <si>
    <t>Pristojbe i naknade</t>
  </si>
  <si>
    <t>Ostali nespomenuti rashodi poslovanja</t>
  </si>
  <si>
    <t>343</t>
  </si>
  <si>
    <t>Ostali financijski rashodi</t>
  </si>
  <si>
    <t>3431</t>
  </si>
  <si>
    <t>Bankarske usluge i usluge platnog prometa</t>
  </si>
  <si>
    <t>372</t>
  </si>
  <si>
    <t>Ostale naknade kućanstvima i građanima</t>
  </si>
  <si>
    <t>3721</t>
  </si>
  <si>
    <t>Naknade građanima i kućanstvima u novcu</t>
  </si>
  <si>
    <t>3722</t>
  </si>
  <si>
    <t>Naknade građanima i kućanstvima u naravi</t>
  </si>
  <si>
    <t>381</t>
  </si>
  <si>
    <t>3811</t>
  </si>
  <si>
    <t>Tekuće donacije u novcu</t>
  </si>
  <si>
    <t>3812</t>
  </si>
  <si>
    <t>Tekuće donacije u naravi</t>
  </si>
  <si>
    <t>383</t>
  </si>
  <si>
    <t>Kazne, penali i naknade štete</t>
  </si>
  <si>
    <t>Naknade štete pravnim i fizičkim osobama</t>
  </si>
  <si>
    <t>386</t>
  </si>
  <si>
    <t xml:space="preserve">Kapitalne pomoći  </t>
  </si>
  <si>
    <t>3861</t>
  </si>
  <si>
    <t>Kapitalne pomoći trgovačkim društvima u javnom sektoru</t>
  </si>
  <si>
    <t>421</t>
  </si>
  <si>
    <t>Građevinski objekti</t>
  </si>
  <si>
    <t>4212</t>
  </si>
  <si>
    <t>4213</t>
  </si>
  <si>
    <t>4214</t>
  </si>
  <si>
    <t>Poslovni objekti</t>
  </si>
  <si>
    <t>Ceste, željeznice i ostali prometni objekti</t>
  </si>
  <si>
    <t>Ostali građevinski objekti</t>
  </si>
  <si>
    <t>422</t>
  </si>
  <si>
    <t>Postrojenja i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</si>
  <si>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</si>
  <si>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</si>
  <si>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</si>
  <si>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</si>
  <si>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</si>
  <si>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</si>
  <si>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426</t>
  </si>
  <si>
    <t>Nematerijalna proizvedena imovine</t>
  </si>
  <si>
    <t>4262</t>
  </si>
  <si>
    <t>4264</t>
  </si>
  <si>
    <t>Ulaganja u računalne programe</t>
  </si>
  <si>
    <t>Ostala nematerijalna proizvedena imovina</t>
  </si>
  <si>
    <t>013 Opće usluge</t>
  </si>
  <si>
    <t>043 Gorivo i energija</t>
  </si>
  <si>
    <t>063 Opskrba vodom</t>
  </si>
  <si>
    <t>076 Poslovi i usluge zdravstva koji nisu drugdje svrstani</t>
  </si>
  <si>
    <t>Izvršenje proračuna</t>
  </si>
  <si>
    <t>Proračun za 2023.</t>
  </si>
  <si>
    <t>za 2023.</t>
  </si>
  <si>
    <t>proračuna I-XII/2023</t>
  </si>
  <si>
    <t>Proračun</t>
  </si>
  <si>
    <t>Izvršenje</t>
  </si>
  <si>
    <t>za I-XII/2023.</t>
  </si>
  <si>
    <t xml:space="preserve">za  </t>
  </si>
  <si>
    <t>Godišnji izvještaj o izvršenju proračuna sadrži: opći dio, posebni dio, obrazloženje i posebne izvještaje</t>
  </si>
  <si>
    <t>Sažetak računa prihoda i rashoda</t>
  </si>
  <si>
    <t>Posebni dio godišnjeg izvještaja o izvršenju proračuna za 2023.godinu iskazuje se u izvještajima po organizacijskoj i programskoj klasifikaciji kako slijedi:</t>
  </si>
  <si>
    <t>Izvještaj o izvršenju proračuna Općine Biskupija za 2023. godinu stupaj na snagu osmog dana od dana objave u Službenom vjesniku Šibensko-kninske županije.</t>
  </si>
  <si>
    <t>Članak 3.</t>
  </si>
  <si>
    <t>Opći dio izvještaja o izvršenju proračuna sadrži:sažetak računa prihoda i rashoda, račun prihoda i rashoda  Račun financiranja</t>
  </si>
  <si>
    <t>Temeljem odredbi članka 89.stavka 2. Zakona o proračunu (Narodne novine, br.144/21.)  Općinsko vijeće   Općine Biskupija, dana 30.srpnja 2024.godine,</t>
  </si>
  <si>
    <t xml:space="preserve">                                                                 </t>
  </si>
  <si>
    <t>IZVJEŠTAJ O IZVRŠENJU PRORAČUNA OPĆINE BISKUPIJA</t>
  </si>
  <si>
    <t>usvaja</t>
  </si>
  <si>
    <t>OPĆINSKO VIJEĆE</t>
  </si>
  <si>
    <t>Predsjednik</t>
  </si>
  <si>
    <t>Dragan Vukmirović</t>
  </si>
  <si>
    <t>URBROJ: 2182-17-01-24-01</t>
  </si>
  <si>
    <t>Orlić, 30.srpnja 2024. godine</t>
  </si>
  <si>
    <t>KLASA: 400-01/24-01/3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</si>
</sst>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11"/>
      <color rgb="FFC0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366">
    <xf numFmtId="0" fontId="0" fillId="0" borderId="0" xfId="0"/>
    <xf numFmtId="49" fontId="0" fillId="0" borderId="0" xfId="0" applyNumberFormat="1"/>
    <xf numFmtId="49" fontId="7" fillId="0" borderId="0" xfId="0" applyNumberFormat="1" applyFont="1"/>
    <xf numFmtId="0" fontId="0" fillId="0" borderId="0" xfId="0" applyBorder="1"/>
    <xf numFmtId="49" fontId="5" fillId="0" borderId="0" xfId="0" applyNumberFormat="1" applyFont="1"/>
    <xf numFmtId="49" fontId="9" fillId="0" borderId="0" xfId="0" applyNumberFormat="1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49" fontId="7" fillId="0" borderId="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7" fillId="0" borderId="14" xfId="0" applyNumberFormat="1" applyFont="1" applyBorder="1" applyAlignment="1">
      <alignment vertical="center"/>
    </xf>
    <xf numFmtId="49" fontId="10" fillId="6" borderId="15" xfId="0" applyNumberFormat="1" applyFont="1" applyFill="1" applyBorder="1" applyAlignment="1">
      <alignment vertical="center"/>
    </xf>
    <xf numFmtId="49" fontId="14" fillId="6" borderId="15" xfId="0" applyNumberFormat="1" applyFont="1" applyFill="1" applyBorder="1" applyAlignment="1">
      <alignment vertical="center"/>
    </xf>
    <xf numFmtId="49" fontId="13" fillId="3" borderId="2" xfId="0" applyNumberFormat="1" applyFont="1" applyFill="1" applyBorder="1" applyAlignment="1">
      <alignment vertical="center"/>
    </xf>
    <xf numFmtId="49" fontId="15" fillId="2" borderId="1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12" fillId="2" borderId="2" xfId="0" applyNumberFormat="1" applyFont="1" applyFill="1" applyBorder="1" applyAlignment="1">
      <alignment vertical="center"/>
    </xf>
    <xf numFmtId="49" fontId="12" fillId="2" borderId="13" xfId="0" applyNumberFormat="1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vertical="center"/>
    </xf>
    <xf numFmtId="49" fontId="15" fillId="2" borderId="14" xfId="0" applyNumberFormat="1" applyFont="1" applyFill="1" applyBorder="1" applyAlignment="1">
      <alignment vertical="center"/>
    </xf>
    <xf numFmtId="49" fontId="15" fillId="6" borderId="8" xfId="0" applyNumberFormat="1" applyFont="1" applyFill="1" applyBorder="1" applyAlignment="1">
      <alignment vertical="center"/>
    </xf>
    <xf numFmtId="49" fontId="15" fillId="6" borderId="15" xfId="0" applyNumberFormat="1" applyFont="1" applyFill="1" applyBorder="1" applyAlignment="1">
      <alignment vertical="center"/>
    </xf>
    <xf numFmtId="49" fontId="16" fillId="6" borderId="15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7" fillId="6" borderId="15" xfId="0" applyNumberFormat="1" applyFont="1" applyFill="1" applyBorder="1" applyAlignment="1">
      <alignment vertical="center"/>
    </xf>
    <xf numFmtId="49" fontId="16" fillId="6" borderId="8" xfId="0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49" fontId="16" fillId="0" borderId="0" xfId="0" applyNumberFormat="1" applyFont="1" applyFill="1" applyAlignment="1">
      <alignment vertical="center"/>
    </xf>
    <xf numFmtId="49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49" fontId="7" fillId="0" borderId="0" xfId="0" applyNumberFormat="1" applyFont="1" applyAlignment="1">
      <alignment vertical="center"/>
    </xf>
    <xf numFmtId="49" fontId="19" fillId="4" borderId="0" xfId="0" applyNumberFormat="1" applyFont="1" applyFill="1" applyAlignment="1">
      <alignment vertical="center"/>
    </xf>
    <xf numFmtId="49" fontId="0" fillId="4" borderId="0" xfId="0" applyNumberFormat="1" applyFill="1" applyAlignment="1">
      <alignment vertical="center"/>
    </xf>
    <xf numFmtId="49" fontId="10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0" fontId="20" fillId="0" borderId="0" xfId="2" applyFont="1"/>
    <xf numFmtId="0" fontId="21" fillId="0" borderId="0" xfId="0" applyFont="1"/>
    <xf numFmtId="49" fontId="15" fillId="9" borderId="2" xfId="0" applyNumberFormat="1" applyFont="1" applyFill="1" applyBorder="1" applyAlignment="1">
      <alignment vertical="center"/>
    </xf>
    <xf numFmtId="49" fontId="15" fillId="9" borderId="13" xfId="0" applyNumberFormat="1" applyFont="1" applyFill="1" applyBorder="1" applyAlignment="1">
      <alignment vertical="center"/>
    </xf>
    <xf numFmtId="49" fontId="15" fillId="9" borderId="13" xfId="0" applyNumberFormat="1" applyFont="1" applyFill="1" applyBorder="1" applyAlignment="1">
      <alignment horizontal="center" vertical="center"/>
    </xf>
    <xf numFmtId="49" fontId="15" fillId="9" borderId="6" xfId="0" applyNumberFormat="1" applyFont="1" applyFill="1" applyBorder="1" applyAlignment="1">
      <alignment vertical="center"/>
    </xf>
    <xf numFmtId="49" fontId="15" fillId="9" borderId="0" xfId="0" applyNumberFormat="1" applyFont="1" applyFill="1" applyBorder="1" applyAlignment="1">
      <alignment vertical="center"/>
    </xf>
    <xf numFmtId="49" fontId="15" fillId="9" borderId="0" xfId="0" applyNumberFormat="1" applyFont="1" applyFill="1" applyBorder="1" applyAlignment="1">
      <alignment horizontal="center" vertical="center"/>
    </xf>
    <xf numFmtId="49" fontId="15" fillId="12" borderId="14" xfId="0" applyNumberFormat="1" applyFont="1" applyFill="1" applyBorder="1" applyAlignment="1">
      <alignment vertical="center"/>
    </xf>
    <xf numFmtId="49" fontId="15" fillId="12" borderId="15" xfId="0" applyNumberFormat="1" applyFont="1" applyFill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10" fillId="6" borderId="8" xfId="0" applyNumberFormat="1" applyFont="1" applyFill="1" applyBorder="1" applyAlignment="1">
      <alignment horizontal="center" vertical="center"/>
    </xf>
    <xf numFmtId="49" fontId="10" fillId="6" borderId="15" xfId="0" applyNumberFormat="1" applyFont="1" applyFill="1" applyBorder="1" applyAlignment="1">
      <alignment horizontal="center" vertical="center"/>
    </xf>
    <xf numFmtId="49" fontId="15" fillId="8" borderId="15" xfId="0" applyNumberFormat="1" applyFont="1" applyFill="1" applyBorder="1" applyAlignment="1">
      <alignment horizontal="center" vertical="center"/>
    </xf>
    <xf numFmtId="49" fontId="15" fillId="12" borderId="14" xfId="0" applyNumberFormat="1" applyFont="1" applyFill="1" applyBorder="1" applyAlignment="1">
      <alignment horizontal="center" vertical="center"/>
    </xf>
    <xf numFmtId="49" fontId="15" fillId="12" borderId="15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vertical="center"/>
    </xf>
    <xf numFmtId="49" fontId="15" fillId="2" borderId="12" xfId="0" applyNumberFormat="1" applyFont="1" applyFill="1" applyBorder="1" applyAlignment="1">
      <alignment vertical="center"/>
    </xf>
    <xf numFmtId="49" fontId="12" fillId="2" borderId="11" xfId="0" applyNumberFormat="1" applyFont="1" applyFill="1" applyBorder="1" applyAlignment="1">
      <alignment vertical="center"/>
    </xf>
    <xf numFmtId="49" fontId="15" fillId="11" borderId="4" xfId="0" applyNumberFormat="1" applyFont="1" applyFill="1" applyBorder="1" applyAlignment="1">
      <alignment vertical="center"/>
    </xf>
    <xf numFmtId="49" fontId="15" fillId="9" borderId="1" xfId="0" applyNumberFormat="1" applyFont="1" applyFill="1" applyBorder="1" applyAlignment="1">
      <alignment vertical="center"/>
    </xf>
    <xf numFmtId="49" fontId="15" fillId="9" borderId="10" xfId="0" applyNumberFormat="1" applyFont="1" applyFill="1" applyBorder="1" applyAlignment="1">
      <alignment vertical="center"/>
    </xf>
    <xf numFmtId="49" fontId="15" fillId="9" borderId="5" xfId="0" applyNumberFormat="1" applyFont="1" applyFill="1" applyBorder="1" applyAlignment="1">
      <alignment vertical="center"/>
    </xf>
    <xf numFmtId="49" fontId="15" fillId="9" borderId="3" xfId="0" applyNumberFormat="1" applyFont="1" applyFill="1" applyBorder="1" applyAlignment="1">
      <alignment vertical="center"/>
    </xf>
    <xf numFmtId="49" fontId="15" fillId="9" borderId="7" xfId="0" applyNumberFormat="1" applyFont="1" applyFill="1" applyBorder="1" applyAlignment="1">
      <alignment vertical="center"/>
    </xf>
    <xf numFmtId="49" fontId="15" fillId="8" borderId="4" xfId="0" applyNumberFormat="1" applyFont="1" applyFill="1" applyBorder="1" applyAlignment="1">
      <alignment vertical="center"/>
    </xf>
    <xf numFmtId="49" fontId="15" fillId="8" borderId="8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vertical="center"/>
    </xf>
    <xf numFmtId="49" fontId="7" fillId="5" borderId="15" xfId="0" applyNumberFormat="1" applyFont="1" applyFill="1" applyBorder="1" applyAlignment="1">
      <alignment vertical="center"/>
    </xf>
    <xf numFmtId="49" fontId="7" fillId="5" borderId="9" xfId="0" applyNumberFormat="1" applyFont="1" applyFill="1" applyBorder="1" applyAlignment="1">
      <alignment vertical="center"/>
    </xf>
    <xf numFmtId="49" fontId="15" fillId="12" borderId="4" xfId="0" applyNumberFormat="1" applyFont="1" applyFill="1" applyBorder="1" applyAlignment="1">
      <alignment vertical="center"/>
    </xf>
    <xf numFmtId="49" fontId="15" fillId="12" borderId="8" xfId="0" applyNumberFormat="1" applyFont="1" applyFill="1" applyBorder="1" applyAlignment="1">
      <alignment horizontal="center" vertical="center"/>
    </xf>
    <xf numFmtId="49" fontId="15" fillId="12" borderId="9" xfId="0" applyNumberFormat="1" applyFont="1" applyFill="1" applyBorder="1" applyAlignment="1">
      <alignment vertical="center"/>
    </xf>
    <xf numFmtId="49" fontId="22" fillId="12" borderId="5" xfId="0" applyNumberFormat="1" applyFont="1" applyFill="1" applyBorder="1" applyAlignment="1">
      <alignment vertical="center"/>
    </xf>
    <xf numFmtId="49" fontId="15" fillId="7" borderId="15" xfId="0" applyNumberFormat="1" applyFont="1" applyFill="1" applyBorder="1" applyAlignment="1">
      <alignment horizontal="center" vertical="center"/>
    </xf>
    <xf numFmtId="49" fontId="15" fillId="7" borderId="15" xfId="0" applyNumberFormat="1" applyFont="1" applyFill="1" applyBorder="1" applyAlignment="1">
      <alignment vertical="center"/>
    </xf>
    <xf numFmtId="49" fontId="15" fillId="7" borderId="9" xfId="0" applyNumberFormat="1" applyFont="1" applyFill="1" applyBorder="1" applyAlignment="1">
      <alignment vertical="center"/>
    </xf>
    <xf numFmtId="49" fontId="15" fillId="7" borderId="13" xfId="0" applyNumberFormat="1" applyFont="1" applyFill="1" applyBorder="1" applyAlignment="1">
      <alignment vertical="center"/>
    </xf>
    <xf numFmtId="49" fontId="15" fillId="7" borderId="14" xfId="0" applyNumberFormat="1" applyFont="1" applyFill="1" applyBorder="1" applyAlignment="1">
      <alignment vertical="center"/>
    </xf>
    <xf numFmtId="49" fontId="7" fillId="0" borderId="9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49" fontId="7" fillId="5" borderId="15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5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vertical="center"/>
    </xf>
    <xf numFmtId="49" fontId="15" fillId="7" borderId="4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49" fontId="15" fillId="13" borderId="4" xfId="0" applyNumberFormat="1" applyFont="1" applyFill="1" applyBorder="1" applyAlignment="1">
      <alignment vertical="center"/>
    </xf>
    <xf numFmtId="49" fontId="15" fillId="13" borderId="8" xfId="0" applyNumberFormat="1" applyFont="1" applyFill="1" applyBorder="1" applyAlignment="1">
      <alignment horizontal="center" vertical="center"/>
    </xf>
    <xf numFmtId="49" fontId="15" fillId="13" borderId="15" xfId="0" applyNumberFormat="1" applyFont="1" applyFill="1" applyBorder="1" applyAlignment="1">
      <alignment horizontal="center" vertical="center"/>
    </xf>
    <xf numFmtId="49" fontId="15" fillId="13" borderId="15" xfId="0" applyNumberFormat="1" applyFont="1" applyFill="1" applyBorder="1" applyAlignment="1">
      <alignment vertical="center"/>
    </xf>
    <xf numFmtId="49" fontId="15" fillId="13" borderId="9" xfId="0" applyNumberFormat="1" applyFont="1" applyFill="1" applyBorder="1" applyAlignment="1">
      <alignment vertical="center"/>
    </xf>
    <xf numFmtId="49" fontId="15" fillId="10" borderId="15" xfId="0" applyNumberFormat="1" applyFont="1" applyFill="1" applyBorder="1" applyAlignment="1">
      <alignment horizontal="center" vertical="center"/>
    </xf>
    <xf numFmtId="49" fontId="15" fillId="10" borderId="15" xfId="0" applyNumberFormat="1" applyFont="1" applyFill="1" applyBorder="1" applyAlignment="1">
      <alignment vertical="center"/>
    </xf>
    <xf numFmtId="49" fontId="15" fillId="10" borderId="9" xfId="0" applyNumberFormat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49" fontId="15" fillId="12" borderId="12" xfId="0" applyNumberFormat="1" applyFont="1" applyFill="1" applyBorder="1" applyAlignment="1">
      <alignment vertical="center"/>
    </xf>
    <xf numFmtId="49" fontId="15" fillId="10" borderId="4" xfId="0" applyNumberFormat="1" applyFont="1" applyFill="1" applyBorder="1" applyAlignment="1">
      <alignment vertical="center"/>
    </xf>
    <xf numFmtId="49" fontId="15" fillId="12" borderId="5" xfId="0" applyNumberFormat="1" applyFont="1" applyFill="1" applyBorder="1" applyAlignment="1">
      <alignment vertical="center"/>
    </xf>
    <xf numFmtId="49" fontId="15" fillId="8" borderId="9" xfId="0" applyNumberFormat="1" applyFont="1" applyFill="1" applyBorder="1" applyAlignment="1">
      <alignment horizontal="center" vertical="center"/>
    </xf>
    <xf numFmtId="49" fontId="15" fillId="7" borderId="3" xfId="0" applyNumberFormat="1" applyFont="1" applyFill="1" applyBorder="1" applyAlignment="1">
      <alignment horizontal="center" vertical="center"/>
    </xf>
    <xf numFmtId="49" fontId="15" fillId="7" borderId="8" xfId="0" applyNumberFormat="1" applyFont="1" applyFill="1" applyBorder="1" applyAlignment="1">
      <alignment horizontal="center" vertical="center"/>
    </xf>
    <xf numFmtId="49" fontId="15" fillId="10" borderId="8" xfId="0" applyNumberFormat="1" applyFont="1" applyFill="1" applyBorder="1" applyAlignment="1">
      <alignment horizontal="center" vertical="center"/>
    </xf>
    <xf numFmtId="49" fontId="15" fillId="12" borderId="11" xfId="0" applyNumberFormat="1" applyFont="1" applyFill="1" applyBorder="1" applyAlignment="1">
      <alignment horizontal="center" vertical="center"/>
    </xf>
    <xf numFmtId="49" fontId="7" fillId="0" borderId="10" xfId="0" applyNumberFormat="1" applyFont="1" applyBorder="1" applyAlignment="1">
      <alignment vertical="center"/>
    </xf>
    <xf numFmtId="49" fontId="22" fillId="12" borderId="4" xfId="0" applyNumberFormat="1" applyFont="1" applyFill="1" applyBorder="1" applyAlignment="1">
      <alignment vertical="center"/>
    </xf>
    <xf numFmtId="49" fontId="10" fillId="9" borderId="0" xfId="0" applyNumberFormat="1" applyFont="1" applyFill="1" applyBorder="1" applyAlignment="1">
      <alignment vertical="center"/>
    </xf>
    <xf numFmtId="49" fontId="15" fillId="7" borderId="12" xfId="0" applyNumberFormat="1" applyFont="1" applyFill="1" applyBorder="1" applyAlignment="1">
      <alignment horizontal="center" vertical="center"/>
    </xf>
    <xf numFmtId="49" fontId="15" fillId="12" borderId="4" xfId="0" applyNumberFormat="1" applyFont="1" applyFill="1" applyBorder="1" applyAlignment="1">
      <alignment horizontal="left" vertical="center"/>
    </xf>
    <xf numFmtId="49" fontId="12" fillId="9" borderId="0" xfId="0" applyNumberFormat="1" applyFont="1" applyFill="1" applyBorder="1" applyAlignment="1">
      <alignment horizontal="center" vertical="center"/>
    </xf>
    <xf numFmtId="49" fontId="10" fillId="8" borderId="14" xfId="0" applyNumberFormat="1" applyFont="1" applyFill="1" applyBorder="1" applyAlignment="1">
      <alignment vertical="center"/>
    </xf>
    <xf numFmtId="49" fontId="15" fillId="8" borderId="5" xfId="0" applyNumberFormat="1" applyFont="1" applyFill="1" applyBorder="1" applyAlignment="1">
      <alignment vertical="center"/>
    </xf>
    <xf numFmtId="49" fontId="15" fillId="9" borderId="14" xfId="0" applyNumberFormat="1" applyFont="1" applyFill="1" applyBorder="1" applyAlignment="1">
      <alignment vertical="center"/>
    </xf>
    <xf numFmtId="49" fontId="10" fillId="9" borderId="14" xfId="0" applyNumberFormat="1" applyFont="1" applyFill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vertical="center"/>
    </xf>
    <xf numFmtId="164" fontId="7" fillId="0" borderId="15" xfId="1" applyNumberFormat="1" applyFont="1" applyBorder="1" applyAlignment="1">
      <alignment horizontal="center" vertical="center"/>
    </xf>
    <xf numFmtId="49" fontId="15" fillId="11" borderId="9" xfId="0" applyNumberFormat="1" applyFont="1" applyFill="1" applyBorder="1" applyAlignment="1">
      <alignment vertical="center"/>
    </xf>
    <xf numFmtId="49" fontId="7" fillId="0" borderId="7" xfId="0" applyNumberFormat="1" applyFont="1" applyBorder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vertical="center"/>
    </xf>
    <xf numFmtId="49" fontId="15" fillId="11" borderId="8" xfId="0" applyNumberFormat="1" applyFont="1" applyFill="1" applyBorder="1" applyAlignment="1">
      <alignment vertical="center"/>
    </xf>
    <xf numFmtId="164" fontId="15" fillId="11" borderId="8" xfId="1" applyNumberFormat="1" applyFont="1" applyFill="1" applyBorder="1" applyAlignment="1">
      <alignment vertical="center"/>
    </xf>
    <xf numFmtId="164" fontId="15" fillId="11" borderId="15" xfId="1" applyNumberFormat="1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/>
    </xf>
    <xf numFmtId="49" fontId="15" fillId="2" borderId="12" xfId="0" applyNumberFormat="1" applyFont="1" applyFill="1" applyBorder="1" applyAlignment="1">
      <alignment horizontal="center" vertical="center"/>
    </xf>
    <xf numFmtId="49" fontId="15" fillId="11" borderId="8" xfId="0" applyNumberFormat="1" applyFont="1" applyFill="1" applyBorder="1" applyAlignment="1">
      <alignment horizontal="center" vertical="center"/>
    </xf>
    <xf numFmtId="49" fontId="15" fillId="11" borderId="15" xfId="0" applyNumberFormat="1" applyFont="1" applyFill="1" applyBorder="1" applyAlignment="1">
      <alignment horizontal="center" vertical="center"/>
    </xf>
    <xf numFmtId="49" fontId="15" fillId="11" borderId="9" xfId="0" applyNumberFormat="1" applyFont="1" applyFill="1" applyBorder="1" applyAlignment="1">
      <alignment horizontal="center" vertical="center"/>
    </xf>
    <xf numFmtId="43" fontId="15" fillId="11" borderId="15" xfId="1" applyNumberFormat="1" applyFont="1" applyFill="1" applyBorder="1" applyAlignment="1">
      <alignment vertical="center"/>
    </xf>
    <xf numFmtId="49" fontId="15" fillId="11" borderId="11" xfId="0" applyNumberFormat="1" applyFont="1" applyFill="1" applyBorder="1" applyAlignment="1">
      <alignment horizontal="center" vertical="center"/>
    </xf>
    <xf numFmtId="49" fontId="15" fillId="11" borderId="14" xfId="0" applyNumberFormat="1" applyFont="1" applyFill="1" applyBorder="1" applyAlignment="1">
      <alignment horizontal="center" vertical="center"/>
    </xf>
    <xf numFmtId="49" fontId="15" fillId="11" borderId="12" xfId="0" applyNumberFormat="1" applyFont="1" applyFill="1" applyBorder="1" applyAlignment="1">
      <alignment horizontal="center" vertical="center"/>
    </xf>
    <xf numFmtId="49" fontId="15" fillId="11" borderId="5" xfId="0" applyNumberFormat="1" applyFont="1" applyFill="1" applyBorder="1" applyAlignment="1">
      <alignment vertical="center"/>
    </xf>
    <xf numFmtId="49" fontId="15" fillId="11" borderId="11" xfId="0" applyNumberFormat="1" applyFont="1" applyFill="1" applyBorder="1" applyAlignment="1">
      <alignment vertical="center"/>
    </xf>
    <xf numFmtId="49" fontId="15" fillId="11" borderId="12" xfId="0" applyNumberFormat="1" applyFont="1" applyFill="1" applyBorder="1" applyAlignment="1">
      <alignment vertical="center"/>
    </xf>
    <xf numFmtId="43" fontId="15" fillId="11" borderId="14" xfId="1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49" fontId="15" fillId="2" borderId="13" xfId="0" applyNumberFormat="1" applyFont="1" applyFill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49" fontId="15" fillId="2" borderId="8" xfId="0" applyNumberFormat="1" applyFont="1" applyFill="1" applyBorder="1" applyAlignment="1">
      <alignment horizontal="center" vertical="center"/>
    </xf>
    <xf numFmtId="49" fontId="15" fillId="2" borderId="15" xfId="0" applyNumberFormat="1" applyFont="1" applyFill="1" applyBorder="1" applyAlignment="1">
      <alignment horizontal="center" vertical="center"/>
    </xf>
    <xf numFmtId="49" fontId="15" fillId="2" borderId="9" xfId="0" applyNumberFormat="1" applyFont="1" applyFill="1" applyBorder="1" applyAlignment="1">
      <alignment horizontal="center" vertical="center"/>
    </xf>
    <xf numFmtId="49" fontId="15" fillId="2" borderId="15" xfId="0" applyNumberFormat="1" applyFont="1" applyFill="1" applyBorder="1" applyAlignment="1">
      <alignment vertical="center"/>
    </xf>
    <xf numFmtId="164" fontId="15" fillId="2" borderId="15" xfId="1" applyNumberFormat="1" applyFont="1" applyFill="1" applyBorder="1" applyAlignment="1">
      <alignment vertical="center"/>
    </xf>
    <xf numFmtId="49" fontId="15" fillId="2" borderId="8" xfId="0" applyNumberFormat="1" applyFont="1" applyFill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7" fillId="0" borderId="8" xfId="0" applyNumberFormat="1" applyFont="1" applyBorder="1" applyAlignment="1">
      <alignment vertical="center"/>
    </xf>
    <xf numFmtId="49" fontId="12" fillId="2" borderId="14" xfId="0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49" fontId="7" fillId="5" borderId="15" xfId="0" applyNumberFormat="1" applyFont="1" applyFill="1" applyBorder="1" applyAlignment="1">
      <alignment horizontal="left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15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164" fontId="7" fillId="0" borderId="15" xfId="1" applyNumberFormat="1" applyFont="1" applyFill="1" applyBorder="1" applyAlignment="1">
      <alignment vertical="center"/>
    </xf>
    <xf numFmtId="164" fontId="15" fillId="11" borderId="15" xfId="1" applyNumberFormat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vertical="center"/>
    </xf>
    <xf numFmtId="49" fontId="7" fillId="0" borderId="8" xfId="0" applyNumberFormat="1" applyFont="1" applyFill="1" applyBorder="1" applyAlignment="1">
      <alignment vertical="center"/>
    </xf>
    <xf numFmtId="49" fontId="16" fillId="0" borderId="15" xfId="0" applyNumberFormat="1" applyFont="1" applyFill="1" applyBorder="1" applyAlignment="1">
      <alignment vertical="center"/>
    </xf>
    <xf numFmtId="49" fontId="16" fillId="0" borderId="8" xfId="0" applyNumberFormat="1" applyFont="1" applyFill="1" applyBorder="1" applyAlignment="1">
      <alignment vertical="center"/>
    </xf>
    <xf numFmtId="49" fontId="15" fillId="2" borderId="9" xfId="0" applyNumberFormat="1" applyFont="1" applyFill="1" applyBorder="1" applyAlignment="1">
      <alignment vertical="center"/>
    </xf>
    <xf numFmtId="49" fontId="15" fillId="2" borderId="4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43" fontId="7" fillId="0" borderId="13" xfId="1" applyNumberFormat="1" applyFont="1" applyBorder="1" applyAlignment="1">
      <alignment vertical="center"/>
    </xf>
    <xf numFmtId="49" fontId="7" fillId="0" borderId="13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23" fillId="0" borderId="0" xfId="0" applyFont="1"/>
    <xf numFmtId="49" fontId="15" fillId="12" borderId="13" xfId="0" applyNumberFormat="1" applyFont="1" applyFill="1" applyBorder="1" applyAlignment="1">
      <alignment vertical="center"/>
    </xf>
    <xf numFmtId="49" fontId="15" fillId="7" borderId="8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49" fontId="7" fillId="5" borderId="14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horizontal="left" vertical="center"/>
    </xf>
    <xf numFmtId="49" fontId="16" fillId="14" borderId="8" xfId="0" applyNumberFormat="1" applyFont="1" applyFill="1" applyBorder="1" applyAlignment="1">
      <alignment vertical="center"/>
    </xf>
    <xf numFmtId="49" fontId="16" fillId="14" borderId="15" xfId="0" applyNumberFormat="1" applyFont="1" applyFill="1" applyBorder="1" applyAlignment="1">
      <alignment vertical="center"/>
    </xf>
    <xf numFmtId="49" fontId="16" fillId="14" borderId="9" xfId="0" applyNumberFormat="1" applyFont="1" applyFill="1" applyBorder="1" applyAlignment="1">
      <alignment vertical="center"/>
    </xf>
    <xf numFmtId="49" fontId="16" fillId="14" borderId="4" xfId="0" applyNumberFormat="1" applyFont="1" applyFill="1" applyBorder="1" applyAlignment="1">
      <alignment vertical="center"/>
    </xf>
    <xf numFmtId="49" fontId="7" fillId="14" borderId="8" xfId="0" applyNumberFormat="1" applyFont="1" applyFill="1" applyBorder="1" applyAlignment="1">
      <alignment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/>
    </xf>
    <xf numFmtId="43" fontId="7" fillId="0" borderId="15" xfId="1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left" vertical="center"/>
    </xf>
    <xf numFmtId="49" fontId="15" fillId="0" borderId="6" xfId="0" applyNumberFormat="1" applyFont="1" applyBorder="1" applyAlignment="1">
      <alignment vertical="center"/>
    </xf>
    <xf numFmtId="164" fontId="15" fillId="0" borderId="0" xfId="1" applyNumberFormat="1" applyFont="1" applyBorder="1" applyAlignment="1">
      <alignment vertical="center"/>
    </xf>
    <xf numFmtId="49" fontId="15" fillId="0" borderId="2" xfId="0" applyNumberFormat="1" applyFont="1" applyBorder="1" applyAlignment="1">
      <alignment vertical="center"/>
    </xf>
    <xf numFmtId="49" fontId="18" fillId="9" borderId="0" xfId="0" applyNumberFormat="1" applyFont="1" applyFill="1" applyBorder="1" applyAlignment="1">
      <alignment horizontal="center" vertical="center"/>
    </xf>
    <xf numFmtId="49" fontId="15" fillId="14" borderId="15" xfId="0" applyNumberFormat="1" applyFont="1" applyFill="1" applyBorder="1" applyAlignment="1">
      <alignment vertical="center"/>
    </xf>
    <xf numFmtId="49" fontId="15" fillId="0" borderId="13" xfId="0" applyNumberFormat="1" applyFont="1" applyBorder="1" applyAlignment="1">
      <alignment vertical="center"/>
    </xf>
    <xf numFmtId="49" fontId="15" fillId="0" borderId="0" xfId="0" applyNumberFormat="1" applyFont="1" applyBorder="1" applyAlignment="1">
      <alignment vertical="center"/>
    </xf>
    <xf numFmtId="164" fontId="15" fillId="0" borderId="13" xfId="1" applyNumberFormat="1" applyFont="1" applyBorder="1" applyAlignment="1">
      <alignment vertical="center"/>
    </xf>
    <xf numFmtId="49" fontId="15" fillId="2" borderId="6" xfId="0" applyNumberFormat="1" applyFont="1" applyFill="1" applyBorder="1" applyAlignment="1">
      <alignment vertical="center"/>
    </xf>
    <xf numFmtId="49" fontId="15" fillId="2" borderId="0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49" fontId="12" fillId="2" borderId="7" xfId="0" applyNumberFormat="1" applyFont="1" applyFill="1" applyBorder="1" applyAlignment="1">
      <alignment vertical="center"/>
    </xf>
    <xf numFmtId="49" fontId="12" fillId="2" borderId="6" xfId="0" applyNumberFormat="1" applyFont="1" applyFill="1" applyBorder="1" applyAlignment="1">
      <alignment vertical="center"/>
    </xf>
    <xf numFmtId="49" fontId="15" fillId="2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49" fontId="7" fillId="5" borderId="8" xfId="0" applyNumberFormat="1" applyFont="1" applyFill="1" applyBorder="1" applyAlignment="1">
      <alignment vertical="center"/>
    </xf>
    <xf numFmtId="164" fontId="15" fillId="10" borderId="4" xfId="1" applyNumberFormat="1" applyFont="1" applyFill="1" applyBorder="1" applyAlignment="1">
      <alignment horizontal="center" vertical="center"/>
    </xf>
    <xf numFmtId="164" fontId="15" fillId="10" borderId="4" xfId="1" applyNumberFormat="1" applyFont="1" applyFill="1" applyBorder="1" applyAlignment="1">
      <alignment vertical="center"/>
    </xf>
    <xf numFmtId="1" fontId="15" fillId="10" borderId="4" xfId="0" applyNumberFormat="1" applyFont="1" applyFill="1" applyBorder="1" applyAlignment="1">
      <alignment horizontal="center" vertical="center"/>
    </xf>
    <xf numFmtId="164" fontId="15" fillId="12" borderId="4" xfId="1" applyNumberFormat="1" applyFont="1" applyFill="1" applyBorder="1" applyAlignment="1">
      <alignment horizontal="center" vertical="center"/>
    </xf>
    <xf numFmtId="164" fontId="15" fillId="12" borderId="4" xfId="1" applyNumberFormat="1" applyFont="1" applyFill="1" applyBorder="1" applyAlignment="1">
      <alignment vertical="center"/>
    </xf>
    <xf numFmtId="1" fontId="15" fillId="12" borderId="4" xfId="0" applyNumberFormat="1" applyFont="1" applyFill="1" applyBorder="1" applyAlignment="1">
      <alignment horizontal="center" vertical="center"/>
    </xf>
    <xf numFmtId="164" fontId="15" fillId="7" borderId="4" xfId="1" applyNumberFormat="1" applyFont="1" applyFill="1" applyBorder="1" applyAlignment="1">
      <alignment vertical="center"/>
    </xf>
    <xf numFmtId="1" fontId="15" fillId="7" borderId="4" xfId="0" applyNumberFormat="1" applyFont="1" applyFill="1" applyBorder="1" applyAlignment="1">
      <alignment horizontal="center" vertical="center"/>
    </xf>
    <xf numFmtId="164" fontId="7" fillId="5" borderId="4" xfId="1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164" fontId="7" fillId="0" borderId="4" xfId="1" applyNumberFormat="1" applyFont="1" applyBorder="1" applyAlignment="1">
      <alignment vertical="center"/>
    </xf>
    <xf numFmtId="164" fontId="7" fillId="0" borderId="4" xfId="1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164" fontId="7" fillId="5" borderId="4" xfId="1" applyNumberFormat="1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164" fontId="15" fillId="8" borderId="4" xfId="0" applyNumberFormat="1" applyFont="1" applyFill="1" applyBorder="1" applyAlignment="1">
      <alignment vertical="center"/>
    </xf>
    <xf numFmtId="1" fontId="12" fillId="8" borderId="4" xfId="0" applyNumberFormat="1" applyFont="1" applyFill="1" applyBorder="1" applyAlignment="1">
      <alignment horizontal="center" vertical="center"/>
    </xf>
    <xf numFmtId="164" fontId="15" fillId="13" borderId="4" xfId="0" applyNumberFormat="1" applyFont="1" applyFill="1" applyBorder="1" applyAlignment="1">
      <alignment vertical="center"/>
    </xf>
    <xf numFmtId="164" fontId="15" fillId="7" borderId="4" xfId="1" applyNumberFormat="1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1" fontId="15" fillId="13" borderId="4" xfId="0" applyNumberFormat="1" applyFont="1" applyFill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64" fontId="7" fillId="0" borderId="4" xfId="1" applyNumberFormat="1" applyFont="1" applyFill="1" applyBorder="1" applyAlignment="1">
      <alignment horizontal="center" vertical="center"/>
    </xf>
    <xf numFmtId="164" fontId="15" fillId="10" borderId="4" xfId="1" applyNumberFormat="1" applyFont="1" applyFill="1" applyBorder="1" applyAlignment="1">
      <alignment horizontal="left" vertical="center"/>
    </xf>
    <xf numFmtId="164" fontId="15" fillId="12" borderId="4" xfId="1" applyNumberFormat="1" applyFont="1" applyFill="1" applyBorder="1" applyAlignment="1">
      <alignment horizontal="left" vertical="center"/>
    </xf>
    <xf numFmtId="164" fontId="15" fillId="7" borderId="4" xfId="1" applyNumberFormat="1" applyFont="1" applyFill="1" applyBorder="1" applyAlignment="1">
      <alignment horizontal="left" vertical="center"/>
    </xf>
    <xf numFmtId="164" fontId="7" fillId="5" borderId="4" xfId="1" applyNumberFormat="1" applyFont="1" applyFill="1" applyBorder="1" applyAlignment="1">
      <alignment horizontal="left" vertical="center"/>
    </xf>
    <xf numFmtId="164" fontId="7" fillId="0" borderId="4" xfId="1" applyNumberFormat="1" applyFont="1" applyBorder="1" applyAlignment="1">
      <alignment horizontal="left" vertical="center"/>
    </xf>
    <xf numFmtId="164" fontId="15" fillId="12" borderId="4" xfId="0" applyNumberFormat="1" applyFont="1" applyFill="1" applyBorder="1" applyAlignment="1">
      <alignment vertical="center"/>
    </xf>
    <xf numFmtId="1" fontId="12" fillId="13" borderId="4" xfId="0" applyNumberFormat="1" applyFont="1" applyFill="1" applyBorder="1" applyAlignment="1">
      <alignment horizontal="center" vertical="center"/>
    </xf>
    <xf numFmtId="1" fontId="12" fillId="10" borderId="4" xfId="0" applyNumberFormat="1" applyFont="1" applyFill="1" applyBorder="1" applyAlignment="1">
      <alignment horizontal="center" vertical="center"/>
    </xf>
    <xf numFmtId="1" fontId="12" fillId="12" borderId="4" xfId="0" applyNumberFormat="1" applyFont="1" applyFill="1" applyBorder="1" applyAlignment="1">
      <alignment horizontal="center" vertical="center"/>
    </xf>
    <xf numFmtId="164" fontId="12" fillId="0" borderId="1" xfId="1" applyNumberFormat="1" applyFont="1" applyBorder="1" applyAlignment="1">
      <alignment horizontal="center" vertical="center"/>
    </xf>
    <xf numFmtId="164" fontId="15" fillId="2" borderId="9" xfId="1" applyNumberFormat="1" applyFont="1" applyFill="1" applyBorder="1" applyAlignment="1">
      <alignment vertical="center"/>
    </xf>
    <xf numFmtId="49" fontId="13" fillId="6" borderId="15" xfId="0" applyNumberFormat="1" applyFont="1" applyFill="1" applyBorder="1" applyAlignment="1">
      <alignment vertical="center"/>
    </xf>
    <xf numFmtId="0" fontId="13" fillId="6" borderId="9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vertical="center"/>
    </xf>
    <xf numFmtId="164" fontId="12" fillId="2" borderId="4" xfId="1" applyNumberFormat="1" applyFont="1" applyFill="1" applyBorder="1" applyAlignment="1">
      <alignment horizontal="center" vertical="center"/>
    </xf>
    <xf numFmtId="43" fontId="8" fillId="0" borderId="1" xfId="1" applyFont="1" applyBorder="1" applyAlignment="1">
      <alignment vertical="center"/>
    </xf>
    <xf numFmtId="43" fontId="8" fillId="0" borderId="5" xfId="1" applyFont="1" applyBorder="1" applyAlignment="1">
      <alignment vertical="center"/>
    </xf>
    <xf numFmtId="164" fontId="8" fillId="0" borderId="9" xfId="1" applyNumberFormat="1" applyFont="1" applyBorder="1" applyAlignment="1">
      <alignment vertical="center"/>
    </xf>
    <xf numFmtId="49" fontId="7" fillId="6" borderId="8" xfId="0" applyNumberFormat="1" applyFont="1" applyFill="1" applyBorder="1" applyAlignment="1">
      <alignment vertical="center"/>
    </xf>
    <xf numFmtId="49" fontId="15" fillId="6" borderId="8" xfId="0" applyNumberFormat="1" applyFont="1" applyFill="1" applyBorder="1" applyAlignment="1">
      <alignment horizontal="center" vertical="center"/>
    </xf>
    <xf numFmtId="49" fontId="15" fillId="6" borderId="15" xfId="0" applyNumberFormat="1" applyFont="1" applyFill="1" applyBorder="1" applyAlignment="1">
      <alignment horizontal="center" vertical="center"/>
    </xf>
    <xf numFmtId="49" fontId="10" fillId="6" borderId="9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43" fontId="12" fillId="11" borderId="4" xfId="1" applyFont="1" applyFill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43" fontId="8" fillId="0" borderId="4" xfId="1" applyFont="1" applyFill="1" applyBorder="1" applyAlignment="1">
      <alignment vertical="center"/>
    </xf>
    <xf numFmtId="43" fontId="7" fillId="0" borderId="0" xfId="1" applyNumberFormat="1" applyFont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7" fillId="0" borderId="4" xfId="1" applyNumberFormat="1" applyFont="1" applyBorder="1" applyAlignment="1">
      <alignment vertical="center"/>
    </xf>
    <xf numFmtId="43" fontId="15" fillId="6" borderId="4" xfId="1" applyNumberFormat="1" applyFont="1" applyFill="1" applyBorder="1" applyAlignment="1">
      <alignment horizontal="center" vertical="center"/>
    </xf>
    <xf numFmtId="43" fontId="12" fillId="6" borderId="4" xfId="1" applyFont="1" applyFill="1" applyBorder="1" applyAlignment="1">
      <alignment horizontal="center" vertical="center"/>
    </xf>
    <xf numFmtId="164" fontId="15" fillId="0" borderId="4" xfId="1" applyNumberFormat="1" applyFont="1" applyBorder="1" applyAlignment="1">
      <alignment vertical="center"/>
    </xf>
    <xf numFmtId="0" fontId="12" fillId="9" borderId="1" xfId="0" applyFont="1" applyFill="1" applyBorder="1" applyAlignment="1">
      <alignment horizontal="center" vertical="center"/>
    </xf>
    <xf numFmtId="49" fontId="15" fillId="9" borderId="10" xfId="0" applyNumberFormat="1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vertical="center"/>
    </xf>
    <xf numFmtId="0" fontId="18" fillId="9" borderId="5" xfId="0" applyFont="1" applyFill="1" applyBorder="1" applyAlignment="1">
      <alignment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164" fontId="12" fillId="0" borderId="4" xfId="1" applyNumberFormat="1" applyFont="1" applyFill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15" fillId="6" borderId="9" xfId="0" applyNumberFormat="1" applyFont="1" applyFill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49" fontId="15" fillId="11" borderId="15" xfId="0" applyNumberFormat="1" applyFont="1" applyFill="1" applyBorder="1" applyAlignment="1">
      <alignment vertical="center"/>
    </xf>
    <xf numFmtId="1" fontId="12" fillId="11" borderId="1" xfId="0" applyNumberFormat="1" applyFont="1" applyFill="1" applyBorder="1" applyAlignment="1">
      <alignment horizontal="center" vertical="center"/>
    </xf>
    <xf numFmtId="164" fontId="12" fillId="11" borderId="5" xfId="1" applyNumberFormat="1" applyFont="1" applyFill="1" applyBorder="1" applyAlignment="1">
      <alignment horizontal="center" vertical="center"/>
    </xf>
    <xf numFmtId="164" fontId="8" fillId="0" borderId="10" xfId="1" applyNumberFormat="1" applyFont="1" applyBorder="1" applyAlignment="1">
      <alignment vertical="center"/>
    </xf>
    <xf numFmtId="164" fontId="7" fillId="0" borderId="9" xfId="1" applyNumberFormat="1" applyFont="1" applyBorder="1" applyAlignment="1">
      <alignment vertical="center"/>
    </xf>
    <xf numFmtId="164" fontId="15" fillId="7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Border="1" applyAlignment="1">
      <alignment vertical="center"/>
    </xf>
    <xf numFmtId="1" fontId="12" fillId="11" borderId="10" xfId="0" applyNumberFormat="1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vertical="center"/>
    </xf>
    <xf numFmtId="49" fontId="13" fillId="3" borderId="3" xfId="0" applyNumberFormat="1" applyFont="1" applyFill="1" applyBorder="1" applyAlignment="1">
      <alignment vertical="center"/>
    </xf>
    <xf numFmtId="49" fontId="19" fillId="3" borderId="11" xfId="0" applyNumberFormat="1" applyFont="1" applyFill="1" applyBorder="1" applyAlignment="1">
      <alignment vertical="center"/>
    </xf>
    <xf numFmtId="49" fontId="19" fillId="3" borderId="12" xfId="0" applyNumberFormat="1" applyFont="1" applyFill="1" applyBorder="1" applyAlignment="1">
      <alignment vertical="center"/>
    </xf>
    <xf numFmtId="1" fontId="8" fillId="0" borderId="10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64" fontId="7" fillId="5" borderId="5" xfId="1" applyNumberFormat="1" applyFont="1" applyFill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0" xfId="0" applyNumberFormat="1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/>
    </xf>
    <xf numFmtId="49" fontId="15" fillId="2" borderId="13" xfId="0" applyNumberFormat="1" applyFont="1" applyFill="1" applyBorder="1" applyAlignment="1">
      <alignment horizontal="left" vertical="center"/>
    </xf>
    <xf numFmtId="49" fontId="15" fillId="2" borderId="3" xfId="0" applyNumberFormat="1" applyFont="1" applyFill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10" fillId="6" borderId="15" xfId="0" applyNumberFormat="1" applyFont="1" applyFill="1" applyBorder="1" applyAlignment="1">
      <alignment horizontal="left" vertical="center"/>
    </xf>
    <xf numFmtId="49" fontId="16" fillId="6" borderId="8" xfId="0" applyNumberFormat="1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vertical="center"/>
    </xf>
    <xf numFmtId="0" fontId="17" fillId="6" borderId="9" xfId="0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15" fillId="0" borderId="5" xfId="0" applyNumberFormat="1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21" fillId="0" borderId="0" xfId="0" applyFont="1" applyAlignment="1">
      <alignment horizontal="center"/>
    </xf>
    <xf numFmtId="49" fontId="7" fillId="5" borderId="15" xfId="0" applyNumberFormat="1" applyFont="1" applyFill="1" applyBorder="1" applyAlignment="1">
      <alignment horizontal="left" vertical="center" wrapText="1"/>
    </xf>
    <xf numFmtId="49" fontId="7" fillId="5" borderId="9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49" fontId="15" fillId="7" borderId="1" xfId="0" applyNumberFormat="1" applyFont="1" applyFill="1" applyBorder="1" applyAlignment="1">
      <alignment horizontal="left" vertical="center"/>
    </xf>
    <xf numFmtId="49" fontId="15" fillId="7" borderId="5" xfId="0" applyNumberFormat="1" applyFont="1" applyFill="1" applyBorder="1" applyAlignment="1">
      <alignment horizontal="left" vertical="center"/>
    </xf>
    <xf numFmtId="164" fontId="15" fillId="7" borderId="4" xfId="1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164" fontId="15" fillId="7" borderId="8" xfId="1" applyNumberFormat="1" applyFont="1" applyFill="1" applyBorder="1" applyAlignment="1">
      <alignment horizontal="center" vertical="center"/>
    </xf>
    <xf numFmtId="1" fontId="12" fillId="7" borderId="9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 applyAlignment="1">
      <alignment horizontal="center" vertical="center"/>
    </xf>
    <xf numFmtId="49" fontId="15" fillId="7" borderId="11" xfId="0" applyNumberFormat="1" applyFont="1" applyFill="1" applyBorder="1" applyAlignment="1">
      <alignment horizontal="center" vertical="center"/>
    </xf>
    <xf numFmtId="49" fontId="15" fillId="7" borderId="13" xfId="0" applyNumberFormat="1" applyFont="1" applyFill="1" applyBorder="1" applyAlignment="1">
      <alignment horizontal="center" vertical="center"/>
    </xf>
    <xf numFmtId="49" fontId="15" fillId="7" borderId="14" xfId="0" applyNumberFormat="1" applyFont="1" applyFill="1" applyBorder="1" applyAlignment="1">
      <alignment horizontal="center" vertical="center"/>
    </xf>
  </cellXfs>
  <cellStyles count="3">
    <cellStyle name="Normal 3" xfId="2" xr:uid="{00000000-0005-0000-0000-000000000000}"/>
    <cellStyle name="Normalno" xfId="0" builtinId="0"/>
    <cellStyle name="Zarez" xfId="1" builtinId="3"/>
  </cellStyles>
  <dxfs count="0"/>
  <tableStyles count="0" defaultTableStyle="TableStyleMedium9" defaultPivotStyle="PivotStyleLight16"/>
  <colors>
    <mruColors>
      <color rgb="FFFFFF99"/>
      <color rgb="FFFF99CC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7"/>
  <sheetViews>
    <sheetView topLeftCell="A181" workbookViewId="0">
      <selection activeCell="P9" sqref="P9"/>
    </sheetView>
  </sheetViews>
  <sheetFormatPr defaultRowHeight="15" x14ac:dyDescent="0.25"/>
  <cols>
    <col min="1" max="1" width="2" customWidth="1"/>
    <col min="2" max="2" width="2.140625" customWidth="1"/>
    <col min="3" max="3" width="2.28515625" customWidth="1"/>
    <col min="4" max="4" width="2.140625" customWidth="1"/>
    <col min="5" max="5" width="2" customWidth="1"/>
    <col min="6" max="6" width="2.28515625" customWidth="1"/>
    <col min="7" max="8" width="1.85546875" customWidth="1"/>
    <col min="9" max="9" width="6.7109375" customWidth="1"/>
    <col min="11" max="11" width="47.85546875" customWidth="1"/>
    <col min="12" max="13" width="15.7109375" customWidth="1"/>
    <col min="14" max="14" width="13.28515625" customWidth="1"/>
  </cols>
  <sheetData>
    <row r="1" spans="1:14" x14ac:dyDescent="0.25">
      <c r="A1" s="315" t="s">
        <v>488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</row>
    <row r="2" spans="1:14" x14ac:dyDescent="0.25">
      <c r="A2" s="330" t="s">
        <v>491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</row>
    <row r="3" spans="1:14" ht="18" x14ac:dyDescent="0.25">
      <c r="A3" s="331" t="s">
        <v>489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16"/>
      <c r="M3" s="16"/>
      <c r="N3" s="17"/>
    </row>
    <row r="4" spans="1:14" ht="18" x14ac:dyDescent="0.25">
      <c r="A4" s="335" t="s">
        <v>490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</row>
    <row r="5" spans="1:14" ht="18" x14ac:dyDescent="0.25">
      <c r="A5" s="335" t="s">
        <v>295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</row>
    <row r="6" spans="1:14" ht="17.45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292"/>
      <c r="N6" s="17"/>
    </row>
    <row r="7" spans="1:14" x14ac:dyDescent="0.25">
      <c r="A7" s="336" t="s">
        <v>482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</row>
    <row r="8" spans="1:14" ht="15.75" x14ac:dyDescent="0.25">
      <c r="A8" s="333" t="s">
        <v>0</v>
      </c>
      <c r="B8" s="333"/>
      <c r="C8" s="333"/>
      <c r="D8" s="333"/>
      <c r="E8" s="333"/>
      <c r="F8" s="333"/>
      <c r="G8" s="333"/>
      <c r="H8" s="333"/>
      <c r="I8" s="333"/>
      <c r="J8" s="333"/>
      <c r="K8" s="333"/>
      <c r="L8" s="333"/>
      <c r="M8" s="333"/>
      <c r="N8" s="333"/>
    </row>
    <row r="9" spans="1:14" ht="14.45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20"/>
      <c r="L9" s="16"/>
      <c r="M9" s="16"/>
      <c r="N9" s="17"/>
    </row>
    <row r="10" spans="1:14" x14ac:dyDescent="0.25">
      <c r="A10" s="334" t="s">
        <v>487</v>
      </c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</row>
    <row r="11" spans="1:14" x14ac:dyDescent="0.25">
      <c r="A11" s="314"/>
      <c r="B11" s="314"/>
      <c r="C11" s="314"/>
      <c r="D11" s="314"/>
      <c r="E11" s="314"/>
      <c r="F11" s="314"/>
      <c r="G11" s="314"/>
      <c r="H11" s="314"/>
      <c r="I11" s="314"/>
      <c r="J11" s="314"/>
      <c r="K11" s="314" t="s">
        <v>1</v>
      </c>
      <c r="L11" s="314"/>
      <c r="M11" s="314"/>
      <c r="N11" s="314"/>
    </row>
    <row r="12" spans="1:14" ht="13.9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 t="s">
        <v>483</v>
      </c>
      <c r="L12" s="21"/>
      <c r="M12" s="291"/>
      <c r="N12" s="21" t="s">
        <v>250</v>
      </c>
    </row>
    <row r="13" spans="1:14" x14ac:dyDescent="0.25">
      <c r="A13" s="154" t="s">
        <v>4</v>
      </c>
      <c r="B13" s="155"/>
      <c r="C13" s="155"/>
      <c r="D13" s="155"/>
      <c r="E13" s="155"/>
      <c r="F13" s="23"/>
      <c r="G13" s="23"/>
      <c r="H13" s="63"/>
      <c r="I13" s="318" t="s">
        <v>201</v>
      </c>
      <c r="J13" s="22"/>
      <c r="K13" s="23"/>
      <c r="L13" s="15" t="s">
        <v>296</v>
      </c>
      <c r="M13" s="15" t="s">
        <v>298</v>
      </c>
      <c r="N13" s="261" t="s">
        <v>2</v>
      </c>
    </row>
    <row r="14" spans="1:14" x14ac:dyDescent="0.25">
      <c r="A14" s="215"/>
      <c r="B14" s="216"/>
      <c r="C14" s="216"/>
      <c r="D14" s="216"/>
      <c r="E14" s="216"/>
      <c r="F14" s="217"/>
      <c r="G14" s="217"/>
      <c r="H14" s="218"/>
      <c r="I14" s="319"/>
      <c r="J14" s="219"/>
      <c r="K14" s="217"/>
      <c r="L14" s="220" t="s">
        <v>297</v>
      </c>
      <c r="M14" s="220" t="s">
        <v>299</v>
      </c>
      <c r="N14" s="262"/>
    </row>
    <row r="15" spans="1:14" x14ac:dyDescent="0.25">
      <c r="A15" s="24">
        <v>1</v>
      </c>
      <c r="B15" s="25">
        <v>2</v>
      </c>
      <c r="C15" s="25">
        <v>3</v>
      </c>
      <c r="D15" s="25">
        <v>4</v>
      </c>
      <c r="E15" s="25">
        <v>5</v>
      </c>
      <c r="F15" s="25">
        <v>6</v>
      </c>
      <c r="G15" s="25">
        <v>7</v>
      </c>
      <c r="H15" s="64" t="s">
        <v>75</v>
      </c>
      <c r="I15" s="320"/>
      <c r="J15" s="65"/>
      <c r="K15" s="165"/>
      <c r="L15" s="141" t="s">
        <v>212</v>
      </c>
      <c r="M15" s="141" t="s">
        <v>300</v>
      </c>
      <c r="N15" s="263" t="s">
        <v>3</v>
      </c>
    </row>
    <row r="16" spans="1:14" x14ac:dyDescent="0.25">
      <c r="A16" s="26"/>
      <c r="B16" s="27"/>
      <c r="C16" s="27"/>
      <c r="D16" s="27"/>
      <c r="E16" s="27"/>
      <c r="F16" s="27"/>
      <c r="G16" s="27"/>
      <c r="H16" s="27"/>
      <c r="I16" s="28" t="s">
        <v>232</v>
      </c>
      <c r="J16" s="28"/>
      <c r="K16" s="28"/>
      <c r="L16" s="259"/>
      <c r="M16" s="259"/>
      <c r="N16" s="260" t="s">
        <v>3</v>
      </c>
    </row>
    <row r="17" spans="1:14" ht="14.45" customHeight="1" x14ac:dyDescent="0.25">
      <c r="A17" s="97" t="s">
        <v>3</v>
      </c>
      <c r="B17" s="98"/>
      <c r="C17" s="98" t="s">
        <v>3</v>
      </c>
      <c r="D17" s="98" t="s">
        <v>3</v>
      </c>
      <c r="E17" s="98" t="s">
        <v>3</v>
      </c>
      <c r="F17" s="98" t="s">
        <v>252</v>
      </c>
      <c r="G17" s="98"/>
      <c r="H17" s="98"/>
      <c r="I17" s="91" t="s">
        <v>3</v>
      </c>
      <c r="J17" s="209" t="s">
        <v>301</v>
      </c>
      <c r="K17" s="212"/>
      <c r="L17" s="214">
        <f>L18+L19</f>
        <v>1074410</v>
      </c>
      <c r="M17" s="214">
        <f>SUM(M18)</f>
        <v>1047399</v>
      </c>
      <c r="N17" s="257">
        <f>M17/L17*100</f>
        <v>97.485969043475023</v>
      </c>
    </row>
    <row r="18" spans="1:14" ht="14.45" customHeight="1" x14ac:dyDescent="0.25">
      <c r="A18" s="56" t="s">
        <v>49</v>
      </c>
      <c r="B18" s="45"/>
      <c r="C18" s="45" t="s">
        <v>5</v>
      </c>
      <c r="D18" s="45" t="s">
        <v>13</v>
      </c>
      <c r="E18" s="45" t="s">
        <v>186</v>
      </c>
      <c r="F18" s="45" t="s">
        <v>187</v>
      </c>
      <c r="G18" s="45"/>
      <c r="H18" s="45"/>
      <c r="I18" s="120" t="s">
        <v>187</v>
      </c>
      <c r="J18" s="8" t="s">
        <v>302</v>
      </c>
      <c r="K18" s="9"/>
      <c r="L18" s="102">
        <v>1074410</v>
      </c>
      <c r="M18" s="102">
        <v>1047399</v>
      </c>
      <c r="N18" s="257">
        <f t="shared" ref="N18:N22" si="0">M18/L18*100</f>
        <v>97.485969043475023</v>
      </c>
    </row>
    <row r="19" spans="1:14" x14ac:dyDescent="0.25">
      <c r="A19" s="56"/>
      <c r="B19" s="45"/>
      <c r="C19" s="45"/>
      <c r="D19" s="45"/>
      <c r="E19" s="45"/>
      <c r="F19" s="45"/>
      <c r="G19" s="45" t="s">
        <v>188</v>
      </c>
      <c r="H19" s="45"/>
      <c r="I19" s="120">
        <v>7</v>
      </c>
      <c r="J19" s="8" t="s">
        <v>303</v>
      </c>
      <c r="K19" s="9"/>
      <c r="L19" s="102">
        <v>0</v>
      </c>
      <c r="M19" s="102">
        <v>0</v>
      </c>
      <c r="N19" s="257">
        <v>0</v>
      </c>
    </row>
    <row r="20" spans="1:14" x14ac:dyDescent="0.25">
      <c r="A20" s="56"/>
      <c r="B20" s="45"/>
      <c r="C20" s="45"/>
      <c r="D20" s="45"/>
      <c r="E20" s="45"/>
      <c r="F20" s="45"/>
      <c r="G20" s="45"/>
      <c r="H20" s="45"/>
      <c r="I20" s="120"/>
      <c r="J20" s="207" t="s">
        <v>304</v>
      </c>
      <c r="K20" s="213"/>
      <c r="L20" s="208">
        <f>L21+L22</f>
        <v>1546464</v>
      </c>
      <c r="M20" s="208">
        <f>M21+M22</f>
        <v>1208214</v>
      </c>
      <c r="N20" s="257">
        <f t="shared" si="0"/>
        <v>78.12752188217766</v>
      </c>
    </row>
    <row r="21" spans="1:14" x14ac:dyDescent="0.25">
      <c r="A21" s="56" t="s">
        <v>49</v>
      </c>
      <c r="B21" s="45"/>
      <c r="C21" s="45" t="s">
        <v>5</v>
      </c>
      <c r="D21" s="45" t="s">
        <v>13</v>
      </c>
      <c r="E21" s="45" t="s">
        <v>186</v>
      </c>
      <c r="F21" s="45" t="s">
        <v>187</v>
      </c>
      <c r="G21" s="45"/>
      <c r="H21" s="45"/>
      <c r="I21" s="120">
        <v>3</v>
      </c>
      <c r="J21" s="8" t="s">
        <v>305</v>
      </c>
      <c r="K21" s="9"/>
      <c r="L21" s="102">
        <v>805062</v>
      </c>
      <c r="M21" s="102">
        <v>782327</v>
      </c>
      <c r="N21" s="257">
        <f t="shared" si="0"/>
        <v>97.175993898606578</v>
      </c>
    </row>
    <row r="22" spans="1:14" x14ac:dyDescent="0.25">
      <c r="A22" s="56" t="s">
        <v>49</v>
      </c>
      <c r="B22" s="45"/>
      <c r="C22" s="45" t="s">
        <v>5</v>
      </c>
      <c r="D22" s="45" t="s">
        <v>13</v>
      </c>
      <c r="E22" s="45" t="s">
        <v>186</v>
      </c>
      <c r="F22" s="45" t="s">
        <v>187</v>
      </c>
      <c r="G22" s="45" t="s">
        <v>188</v>
      </c>
      <c r="H22" s="45"/>
      <c r="I22" s="288" t="s">
        <v>13</v>
      </c>
      <c r="J22" s="8" t="s">
        <v>306</v>
      </c>
      <c r="K22" s="9"/>
      <c r="L22" s="102">
        <v>741402</v>
      </c>
      <c r="M22" s="102">
        <v>425887</v>
      </c>
      <c r="N22" s="257">
        <f t="shared" si="0"/>
        <v>57.443465218599357</v>
      </c>
    </row>
    <row r="23" spans="1:14" x14ac:dyDescent="0.25">
      <c r="A23" s="157"/>
      <c r="B23" s="158"/>
      <c r="C23" s="158"/>
      <c r="D23" s="158"/>
      <c r="E23" s="158"/>
      <c r="F23" s="158"/>
      <c r="G23" s="158"/>
      <c r="H23" s="159"/>
      <c r="I23" s="25" t="s">
        <v>202</v>
      </c>
      <c r="J23" s="160"/>
      <c r="K23" s="178"/>
      <c r="L23" s="258">
        <f>L17-L20</f>
        <v>-472054</v>
      </c>
      <c r="M23" s="258">
        <f>M17-M20</f>
        <v>-160815</v>
      </c>
      <c r="N23" s="265">
        <f>M23/L23*100</f>
        <v>34.067077071690946</v>
      </c>
    </row>
    <row r="24" spans="1:14" x14ac:dyDescent="0.25">
      <c r="A24" s="56"/>
      <c r="B24" s="45"/>
      <c r="C24" s="45"/>
      <c r="D24" s="45"/>
      <c r="E24" s="45"/>
      <c r="F24" s="45"/>
      <c r="G24" s="45"/>
      <c r="H24" s="45"/>
      <c r="I24" s="9"/>
      <c r="J24" s="9"/>
      <c r="K24" s="9"/>
      <c r="L24" s="29"/>
      <c r="M24" s="29"/>
      <c r="N24" s="10"/>
    </row>
    <row r="25" spans="1:14" x14ac:dyDescent="0.25">
      <c r="A25" s="26"/>
      <c r="B25" s="28"/>
      <c r="C25" s="28"/>
      <c r="D25" s="28"/>
      <c r="E25" s="28"/>
      <c r="F25" s="28"/>
      <c r="G25" s="28"/>
      <c r="H25" s="28"/>
      <c r="I25" s="28" t="s">
        <v>233</v>
      </c>
      <c r="J25" s="28"/>
      <c r="K25" s="28"/>
      <c r="L25" s="30"/>
      <c r="M25" s="30"/>
      <c r="N25" s="264"/>
    </row>
    <row r="26" spans="1:14" x14ac:dyDescent="0.25">
      <c r="A26" s="163"/>
      <c r="B26" s="101"/>
      <c r="C26" s="101"/>
      <c r="D26" s="101"/>
      <c r="E26" s="101"/>
      <c r="F26" s="101"/>
      <c r="G26" s="101"/>
      <c r="H26" s="90" t="s">
        <v>75</v>
      </c>
      <c r="I26" s="91">
        <v>8</v>
      </c>
      <c r="J26" s="101" t="s">
        <v>15</v>
      </c>
      <c r="K26" s="90"/>
      <c r="L26" s="102">
        <v>0</v>
      </c>
      <c r="M26" s="102"/>
      <c r="N26" s="266">
        <v>0</v>
      </c>
    </row>
    <row r="27" spans="1:14" x14ac:dyDescent="0.25">
      <c r="A27" s="136"/>
      <c r="B27" s="11"/>
      <c r="C27" s="11"/>
      <c r="D27" s="11"/>
      <c r="E27" s="11"/>
      <c r="F27" s="11"/>
      <c r="G27" s="11"/>
      <c r="H27" s="87" t="s">
        <v>75</v>
      </c>
      <c r="I27" s="88">
        <v>5</v>
      </c>
      <c r="J27" s="11" t="s">
        <v>16</v>
      </c>
      <c r="K27" s="87"/>
      <c r="L27" s="102">
        <v>0</v>
      </c>
      <c r="M27" s="102"/>
      <c r="N27" s="267">
        <v>0</v>
      </c>
    </row>
    <row r="28" spans="1:14" x14ac:dyDescent="0.25">
      <c r="A28" s="162"/>
      <c r="B28" s="160"/>
      <c r="C28" s="160"/>
      <c r="D28" s="160"/>
      <c r="E28" s="160"/>
      <c r="F28" s="160"/>
      <c r="G28" s="160"/>
      <c r="H28" s="178"/>
      <c r="I28" s="179" t="s">
        <v>238</v>
      </c>
      <c r="J28" s="160"/>
      <c r="K28" s="160"/>
      <c r="L28" s="161">
        <f>L26-L27</f>
        <v>0</v>
      </c>
      <c r="M28" s="161"/>
      <c r="N28" s="265">
        <f>N26-N27</f>
        <v>0</v>
      </c>
    </row>
    <row r="29" spans="1:14" ht="19.899999999999999" customHeight="1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29"/>
      <c r="M29" s="29"/>
      <c r="N29" s="10"/>
    </row>
    <row r="30" spans="1:14" x14ac:dyDescent="0.25">
      <c r="A30" s="31"/>
      <c r="B30" s="28"/>
      <c r="C30" s="28"/>
      <c r="D30" s="28"/>
      <c r="E30" s="28"/>
      <c r="F30" s="28"/>
      <c r="G30" s="28"/>
      <c r="H30" s="28"/>
      <c r="I30" s="28" t="s">
        <v>234</v>
      </c>
      <c r="J30" s="28"/>
      <c r="K30" s="28"/>
      <c r="L30" s="30"/>
      <c r="M30" s="30"/>
      <c r="N30" s="264"/>
    </row>
    <row r="31" spans="1:14" x14ac:dyDescent="0.25">
      <c r="A31" s="197"/>
      <c r="B31" s="198"/>
      <c r="C31" s="198"/>
      <c r="D31" s="198"/>
      <c r="E31" s="198"/>
      <c r="F31" s="198"/>
      <c r="G31" s="198"/>
      <c r="H31" s="199"/>
      <c r="I31" s="200"/>
      <c r="J31" s="201" t="s">
        <v>236</v>
      </c>
      <c r="K31" s="211"/>
      <c r="L31" s="132">
        <v>472054</v>
      </c>
      <c r="M31" s="132">
        <v>472054</v>
      </c>
      <c r="N31" s="268">
        <v>0</v>
      </c>
    </row>
    <row r="32" spans="1:14" x14ac:dyDescent="0.25">
      <c r="A32" s="164"/>
      <c r="B32" s="131"/>
      <c r="C32" s="131"/>
      <c r="D32" s="131"/>
      <c r="E32" s="131"/>
      <c r="F32" s="131"/>
      <c r="G32" s="131"/>
      <c r="H32" s="86"/>
      <c r="I32" s="164"/>
      <c r="J32" s="164" t="s">
        <v>237</v>
      </c>
      <c r="K32" s="131"/>
      <c r="L32" s="132">
        <v>0</v>
      </c>
      <c r="M32" s="132">
        <v>311239</v>
      </c>
      <c r="N32" s="268">
        <v>0</v>
      </c>
    </row>
    <row r="33" spans="1:14" ht="17.45" customHeight="1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29"/>
      <c r="M33" s="29"/>
      <c r="N33" s="10"/>
    </row>
    <row r="34" spans="1:14" x14ac:dyDescent="0.25">
      <c r="A34" s="269"/>
      <c r="B34" s="28"/>
      <c r="C34" s="28"/>
      <c r="D34" s="28"/>
      <c r="E34" s="28"/>
      <c r="F34" s="28"/>
      <c r="G34" s="28"/>
      <c r="H34" s="28"/>
      <c r="I34" s="28" t="s">
        <v>235</v>
      </c>
      <c r="J34" s="28"/>
      <c r="K34" s="28"/>
      <c r="L34" s="30"/>
      <c r="M34" s="30"/>
      <c r="N34" s="264"/>
    </row>
    <row r="35" spans="1:14" x14ac:dyDescent="0.25">
      <c r="A35" s="175"/>
      <c r="B35" s="176"/>
      <c r="C35" s="176"/>
      <c r="D35" s="176"/>
      <c r="E35" s="176"/>
      <c r="F35" s="176"/>
      <c r="G35" s="176"/>
      <c r="H35" s="174"/>
      <c r="I35" s="176"/>
      <c r="J35" s="177"/>
      <c r="K35" s="176"/>
      <c r="L35" s="172">
        <v>0</v>
      </c>
      <c r="M35" s="172"/>
      <c r="N35" s="234">
        <v>0</v>
      </c>
    </row>
    <row r="36" spans="1:14" ht="15.6" customHeight="1" x14ac:dyDescent="0.25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11"/>
      <c r="M36" s="111"/>
      <c r="N36" s="111"/>
    </row>
    <row r="37" spans="1:14" ht="17.45" customHeight="1" x14ac:dyDescent="0.25">
      <c r="A37" s="317" t="s">
        <v>73</v>
      </c>
      <c r="B37" s="317"/>
      <c r="C37" s="317"/>
      <c r="D37" s="317"/>
      <c r="E37" s="317"/>
      <c r="F37" s="317"/>
      <c r="G37" s="317"/>
      <c r="H37" s="317"/>
      <c r="I37" s="317"/>
      <c r="J37" s="317"/>
      <c r="K37" s="317"/>
      <c r="L37" s="317"/>
      <c r="M37" s="317"/>
      <c r="N37" s="317"/>
    </row>
    <row r="38" spans="1:14" ht="19.899999999999999" customHeight="1" x14ac:dyDescent="0.25">
      <c r="A38" s="32" t="s">
        <v>239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4"/>
      <c r="M38" s="34"/>
      <c r="N38" s="35"/>
    </row>
    <row r="39" spans="1:14" ht="14.45" customHeight="1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8"/>
      <c r="M39" s="38"/>
      <c r="N39" s="39" t="s">
        <v>250</v>
      </c>
    </row>
    <row r="40" spans="1:14" ht="18.600000000000001" customHeight="1" x14ac:dyDescent="0.25">
      <c r="A40" s="321" t="s">
        <v>4</v>
      </c>
      <c r="B40" s="322"/>
      <c r="C40" s="322"/>
      <c r="D40" s="322"/>
      <c r="E40" s="322"/>
      <c r="F40" s="322"/>
      <c r="G40" s="322"/>
      <c r="H40" s="323"/>
      <c r="I40" s="167" t="s">
        <v>240</v>
      </c>
      <c r="J40" s="14"/>
      <c r="K40" s="308"/>
      <c r="L40" s="15" t="s">
        <v>296</v>
      </c>
      <c r="M40" s="15" t="s">
        <v>298</v>
      </c>
      <c r="N40" s="261" t="s">
        <v>2</v>
      </c>
    </row>
    <row r="41" spans="1:14" ht="22.15" customHeight="1" x14ac:dyDescent="0.25">
      <c r="A41" s="140">
        <v>1</v>
      </c>
      <c r="B41" s="141">
        <v>2</v>
      </c>
      <c r="C41" s="141">
        <v>3</v>
      </c>
      <c r="D41" s="141">
        <v>4</v>
      </c>
      <c r="E41" s="141">
        <v>5</v>
      </c>
      <c r="F41" s="141">
        <v>6</v>
      </c>
      <c r="G41" s="141">
        <v>7</v>
      </c>
      <c r="H41" s="142" t="s">
        <v>75</v>
      </c>
      <c r="I41" s="166" t="s">
        <v>241</v>
      </c>
      <c r="J41" s="309" t="s">
        <v>74</v>
      </c>
      <c r="K41" s="310"/>
      <c r="L41" s="220" t="s">
        <v>476</v>
      </c>
      <c r="M41" s="220" t="s">
        <v>477</v>
      </c>
      <c r="N41" s="263" t="s">
        <v>3</v>
      </c>
    </row>
    <row r="42" spans="1:14" ht="17.45" customHeight="1" x14ac:dyDescent="0.25">
      <c r="A42" s="270"/>
      <c r="B42" s="271"/>
      <c r="C42" s="271"/>
      <c r="D42" s="271"/>
      <c r="E42" s="271"/>
      <c r="F42" s="271"/>
      <c r="G42" s="271"/>
      <c r="H42" s="271"/>
      <c r="I42" s="12" t="s">
        <v>199</v>
      </c>
      <c r="J42" s="339" t="s">
        <v>200</v>
      </c>
      <c r="K42" s="339"/>
      <c r="L42" s="270" t="s">
        <v>3</v>
      </c>
      <c r="M42" s="297" t="s">
        <v>3</v>
      </c>
      <c r="N42" s="272" t="s">
        <v>3</v>
      </c>
    </row>
    <row r="43" spans="1:14" x14ac:dyDescent="0.25">
      <c r="A43" s="169" t="s">
        <v>49</v>
      </c>
      <c r="B43" s="170" t="s">
        <v>3</v>
      </c>
      <c r="C43" s="170" t="s">
        <v>5</v>
      </c>
      <c r="D43" s="170" t="s">
        <v>13</v>
      </c>
      <c r="E43" s="170" t="s">
        <v>186</v>
      </c>
      <c r="F43" s="170" t="s">
        <v>187</v>
      </c>
      <c r="G43" s="170"/>
      <c r="H43" s="171"/>
      <c r="I43" s="66">
        <v>6</v>
      </c>
      <c r="J43" s="137" t="s">
        <v>9</v>
      </c>
      <c r="K43" s="133"/>
      <c r="L43" s="139">
        <f>L44+L52+L56+L61+L70+L74</f>
        <v>1074410</v>
      </c>
      <c r="M43" s="139">
        <f>M44+M52+M56+M61+M70+M74</f>
        <v>1047399</v>
      </c>
      <c r="N43" s="300">
        <f>M43/L43*100</f>
        <v>97.485969043475023</v>
      </c>
    </row>
    <row r="44" spans="1:14" x14ac:dyDescent="0.25">
      <c r="A44" s="56" t="s">
        <v>49</v>
      </c>
      <c r="B44" s="45"/>
      <c r="C44" s="45" t="s">
        <v>5</v>
      </c>
      <c r="D44" s="45"/>
      <c r="E44" s="45"/>
      <c r="F44" s="45"/>
      <c r="G44" s="45"/>
      <c r="H44" s="134"/>
      <c r="I44" s="120">
        <v>61</v>
      </c>
      <c r="J44" s="8" t="s">
        <v>17</v>
      </c>
      <c r="K44" s="99"/>
      <c r="L44" s="111">
        <v>440250</v>
      </c>
      <c r="M44" s="111">
        <f>M45+M47+M49</f>
        <v>448437</v>
      </c>
      <c r="N44" s="298">
        <f>M44/L44*100</f>
        <v>101.85962521294718</v>
      </c>
    </row>
    <row r="45" spans="1:14" x14ac:dyDescent="0.25">
      <c r="A45" s="56"/>
      <c r="B45" s="295"/>
      <c r="C45" s="295"/>
      <c r="D45" s="295"/>
      <c r="E45" s="295"/>
      <c r="F45" s="295"/>
      <c r="G45" s="295"/>
      <c r="H45" s="134"/>
      <c r="I45" s="120" t="s">
        <v>308</v>
      </c>
      <c r="J45" s="8" t="s">
        <v>309</v>
      </c>
      <c r="K45" s="99"/>
      <c r="L45" s="111">
        <v>430000</v>
      </c>
      <c r="M45" s="111">
        <f>SUM(M46)</f>
        <v>436944</v>
      </c>
      <c r="N45" s="302">
        <f t="shared" ref="N45:N78" si="1">M45/L45*100</f>
        <v>101.61488372093024</v>
      </c>
    </row>
    <row r="46" spans="1:14" x14ac:dyDescent="0.25">
      <c r="A46" s="56"/>
      <c r="B46" s="295"/>
      <c r="C46" s="295"/>
      <c r="D46" s="295"/>
      <c r="E46" s="295"/>
      <c r="F46" s="295"/>
      <c r="G46" s="295"/>
      <c r="H46" s="134"/>
      <c r="I46" s="120" t="s">
        <v>310</v>
      </c>
      <c r="J46" s="8" t="s">
        <v>309</v>
      </c>
      <c r="K46" s="99"/>
      <c r="L46" s="111">
        <v>430000</v>
      </c>
      <c r="M46" s="111">
        <v>436944</v>
      </c>
      <c r="N46" s="302">
        <f t="shared" si="1"/>
        <v>101.61488372093024</v>
      </c>
    </row>
    <row r="47" spans="1:14" x14ac:dyDescent="0.25">
      <c r="A47" s="56"/>
      <c r="B47" s="295"/>
      <c r="C47" s="295"/>
      <c r="D47" s="295"/>
      <c r="E47" s="295"/>
      <c r="F47" s="295"/>
      <c r="G47" s="295"/>
      <c r="H47" s="134"/>
      <c r="I47" s="120" t="s">
        <v>311</v>
      </c>
      <c r="J47" s="8" t="s">
        <v>312</v>
      </c>
      <c r="K47" s="99"/>
      <c r="L47" s="111">
        <v>10000</v>
      </c>
      <c r="M47" s="111">
        <f>SUM(M48)</f>
        <v>11263</v>
      </c>
      <c r="N47" s="302">
        <f t="shared" si="1"/>
        <v>112.63000000000001</v>
      </c>
    </row>
    <row r="48" spans="1:14" x14ac:dyDescent="0.25">
      <c r="A48" s="56"/>
      <c r="B48" s="295"/>
      <c r="C48" s="295"/>
      <c r="D48" s="295"/>
      <c r="E48" s="295"/>
      <c r="F48" s="295"/>
      <c r="G48" s="295"/>
      <c r="H48" s="134"/>
      <c r="I48" s="120" t="s">
        <v>313</v>
      </c>
      <c r="J48" s="8" t="s">
        <v>314</v>
      </c>
      <c r="K48" s="99"/>
      <c r="L48" s="111">
        <v>10000</v>
      </c>
      <c r="M48" s="111">
        <v>11263</v>
      </c>
      <c r="N48" s="302">
        <f t="shared" si="1"/>
        <v>112.63000000000001</v>
      </c>
    </row>
    <row r="49" spans="1:14" x14ac:dyDescent="0.25">
      <c r="A49" s="56"/>
      <c r="B49" s="295"/>
      <c r="C49" s="295"/>
      <c r="D49" s="295"/>
      <c r="E49" s="295"/>
      <c r="F49" s="295"/>
      <c r="G49" s="295"/>
      <c r="H49" s="134"/>
      <c r="I49" s="120" t="s">
        <v>315</v>
      </c>
      <c r="J49" s="8" t="s">
        <v>316</v>
      </c>
      <c r="K49" s="99"/>
      <c r="L49" s="111">
        <v>250</v>
      </c>
      <c r="M49" s="111">
        <f>SUM(M50:M51)</f>
        <v>230</v>
      </c>
      <c r="N49" s="302">
        <f t="shared" si="1"/>
        <v>92</v>
      </c>
    </row>
    <row r="50" spans="1:14" x14ac:dyDescent="0.25">
      <c r="A50" s="56"/>
      <c r="B50" s="295"/>
      <c r="C50" s="295"/>
      <c r="D50" s="295"/>
      <c r="E50" s="295"/>
      <c r="F50" s="295"/>
      <c r="G50" s="295"/>
      <c r="H50" s="134"/>
      <c r="I50" s="120" t="s">
        <v>317</v>
      </c>
      <c r="J50" s="8" t="s">
        <v>318</v>
      </c>
      <c r="K50" s="99"/>
      <c r="L50" s="111">
        <v>200</v>
      </c>
      <c r="M50" s="111">
        <v>156</v>
      </c>
      <c r="N50" s="302">
        <f t="shared" si="1"/>
        <v>78</v>
      </c>
    </row>
    <row r="51" spans="1:14" x14ac:dyDescent="0.25">
      <c r="A51" s="56"/>
      <c r="B51" s="295"/>
      <c r="C51" s="295"/>
      <c r="D51" s="295"/>
      <c r="E51" s="295"/>
      <c r="F51" s="295"/>
      <c r="G51" s="295"/>
      <c r="H51" s="134"/>
      <c r="I51" s="120" t="s">
        <v>319</v>
      </c>
      <c r="J51" s="8" t="s">
        <v>320</v>
      </c>
      <c r="K51" s="99"/>
      <c r="L51" s="111">
        <v>50</v>
      </c>
      <c r="M51" s="111">
        <v>74</v>
      </c>
      <c r="N51" s="302">
        <f t="shared" si="1"/>
        <v>148</v>
      </c>
    </row>
    <row r="52" spans="1:14" x14ac:dyDescent="0.25">
      <c r="A52" s="56"/>
      <c r="B52" s="45"/>
      <c r="C52" s="45"/>
      <c r="D52" s="45" t="s">
        <v>13</v>
      </c>
      <c r="E52" s="45" t="s">
        <v>186</v>
      </c>
      <c r="F52" s="45" t="s">
        <v>187</v>
      </c>
      <c r="G52" s="45"/>
      <c r="H52" s="134"/>
      <c r="I52" s="120">
        <v>63</v>
      </c>
      <c r="J52" s="8" t="s">
        <v>18</v>
      </c>
      <c r="K52" s="99"/>
      <c r="L52" s="111">
        <v>230000</v>
      </c>
      <c r="M52" s="111">
        <v>219592</v>
      </c>
      <c r="N52" s="302">
        <f t="shared" si="1"/>
        <v>95.474782608695648</v>
      </c>
    </row>
    <row r="53" spans="1:14" x14ac:dyDescent="0.25">
      <c r="A53" s="56"/>
      <c r="B53" s="295"/>
      <c r="C53" s="295"/>
      <c r="D53" s="295"/>
      <c r="E53" s="295"/>
      <c r="F53" s="295"/>
      <c r="G53" s="295"/>
      <c r="H53" s="134"/>
      <c r="I53" s="120" t="s">
        <v>321</v>
      </c>
      <c r="J53" s="8" t="s">
        <v>322</v>
      </c>
      <c r="K53" s="99"/>
      <c r="L53" s="111">
        <v>230000</v>
      </c>
      <c r="M53" s="111">
        <f>SUM(M54:M55)</f>
        <v>219592</v>
      </c>
      <c r="N53" s="302">
        <f t="shared" si="1"/>
        <v>95.474782608695648</v>
      </c>
    </row>
    <row r="54" spans="1:14" x14ac:dyDescent="0.25">
      <c r="A54" s="56"/>
      <c r="B54" s="295"/>
      <c r="C54" s="295"/>
      <c r="D54" s="295"/>
      <c r="E54" s="295"/>
      <c r="F54" s="295"/>
      <c r="G54" s="295"/>
      <c r="H54" s="134"/>
      <c r="I54" s="120" t="s">
        <v>323</v>
      </c>
      <c r="J54" s="8" t="s">
        <v>324</v>
      </c>
      <c r="K54" s="99"/>
      <c r="L54" s="111">
        <v>160000</v>
      </c>
      <c r="M54" s="111">
        <v>153231</v>
      </c>
      <c r="N54" s="302">
        <f t="shared" si="1"/>
        <v>95.769374999999997</v>
      </c>
    </row>
    <row r="55" spans="1:14" x14ac:dyDescent="0.25">
      <c r="A55" s="56"/>
      <c r="B55" s="295"/>
      <c r="C55" s="295"/>
      <c r="D55" s="295"/>
      <c r="E55" s="295"/>
      <c r="F55" s="295"/>
      <c r="G55" s="295"/>
      <c r="H55" s="134"/>
      <c r="I55" s="120" t="s">
        <v>325</v>
      </c>
      <c r="J55" s="8" t="s">
        <v>326</v>
      </c>
      <c r="K55" s="99"/>
      <c r="L55" s="111">
        <v>70000</v>
      </c>
      <c r="M55" s="111">
        <v>66361</v>
      </c>
      <c r="N55" s="302">
        <f t="shared" si="1"/>
        <v>94.801428571428573</v>
      </c>
    </row>
    <row r="56" spans="1:14" x14ac:dyDescent="0.25">
      <c r="A56" s="56"/>
      <c r="B56" s="45"/>
      <c r="C56" s="45" t="s">
        <v>5</v>
      </c>
      <c r="D56" s="45"/>
      <c r="E56" s="45"/>
      <c r="F56" s="45"/>
      <c r="G56" s="45"/>
      <c r="H56" s="134"/>
      <c r="I56" s="120">
        <v>64</v>
      </c>
      <c r="J56" s="8" t="s">
        <v>19</v>
      </c>
      <c r="K56" s="99"/>
      <c r="L56" s="111">
        <v>218800</v>
      </c>
      <c r="M56" s="111">
        <v>217909</v>
      </c>
      <c r="N56" s="302">
        <f t="shared" si="1"/>
        <v>99.592778793418645</v>
      </c>
    </row>
    <row r="57" spans="1:14" x14ac:dyDescent="0.25">
      <c r="A57" s="56"/>
      <c r="B57" s="295"/>
      <c r="C57" s="295"/>
      <c r="D57" s="295"/>
      <c r="E57" s="295"/>
      <c r="F57" s="295"/>
      <c r="G57" s="295"/>
      <c r="H57" s="134"/>
      <c r="I57" s="120" t="s">
        <v>327</v>
      </c>
      <c r="J57" s="8" t="s">
        <v>328</v>
      </c>
      <c r="K57" s="99"/>
      <c r="L57" s="111">
        <v>218800</v>
      </c>
      <c r="M57" s="111">
        <f>SUM(M58:M60)</f>
        <v>217909</v>
      </c>
      <c r="N57" s="302">
        <f t="shared" si="1"/>
        <v>99.592778793418645</v>
      </c>
    </row>
    <row r="58" spans="1:14" x14ac:dyDescent="0.25">
      <c r="A58" s="56"/>
      <c r="B58" s="295"/>
      <c r="C58" s="295"/>
      <c r="D58" s="295"/>
      <c r="E58" s="295"/>
      <c r="F58" s="295"/>
      <c r="G58" s="295"/>
      <c r="H58" s="134"/>
      <c r="I58" s="120" t="s">
        <v>329</v>
      </c>
      <c r="J58" s="8" t="s">
        <v>330</v>
      </c>
      <c r="K58" s="99"/>
      <c r="L58" s="111">
        <v>3800</v>
      </c>
      <c r="M58" s="111">
        <v>2918</v>
      </c>
      <c r="N58" s="302">
        <f t="shared" si="1"/>
        <v>76.789473684210535</v>
      </c>
    </row>
    <row r="59" spans="1:14" x14ac:dyDescent="0.25">
      <c r="A59" s="56"/>
      <c r="B59" s="295"/>
      <c r="C59" s="295"/>
      <c r="D59" s="295"/>
      <c r="E59" s="295"/>
      <c r="F59" s="295"/>
      <c r="G59" s="295"/>
      <c r="H59" s="134"/>
      <c r="I59" s="120" t="s">
        <v>331</v>
      </c>
      <c r="J59" s="8" t="s">
        <v>332</v>
      </c>
      <c r="K59" s="99"/>
      <c r="L59" s="111">
        <v>210000</v>
      </c>
      <c r="M59" s="111">
        <v>210623</v>
      </c>
      <c r="N59" s="302">
        <f t="shared" si="1"/>
        <v>100.29666666666665</v>
      </c>
    </row>
    <row r="60" spans="1:14" x14ac:dyDescent="0.25">
      <c r="A60" s="56"/>
      <c r="B60" s="295"/>
      <c r="C60" s="295"/>
      <c r="D60" s="295"/>
      <c r="E60" s="295"/>
      <c r="F60" s="295"/>
      <c r="G60" s="295"/>
      <c r="H60" s="134"/>
      <c r="I60" s="120" t="s">
        <v>333</v>
      </c>
      <c r="J60" s="8" t="s">
        <v>334</v>
      </c>
      <c r="K60" s="99"/>
      <c r="L60" s="111">
        <v>5000</v>
      </c>
      <c r="M60" s="111">
        <v>4368</v>
      </c>
      <c r="N60" s="302">
        <f t="shared" si="1"/>
        <v>87.36</v>
      </c>
    </row>
    <row r="61" spans="1:14" x14ac:dyDescent="0.25">
      <c r="A61" s="56"/>
      <c r="B61" s="45"/>
      <c r="C61" s="45" t="s">
        <v>5</v>
      </c>
      <c r="D61" s="45"/>
      <c r="E61" s="45"/>
      <c r="F61" s="45"/>
      <c r="G61" s="45"/>
      <c r="H61" s="134"/>
      <c r="I61" s="120">
        <v>65</v>
      </c>
      <c r="J61" s="8" t="s">
        <v>251</v>
      </c>
      <c r="K61" s="99"/>
      <c r="L61" s="111">
        <v>84610</v>
      </c>
      <c r="M61" s="111">
        <f>M62+M64+M67</f>
        <v>85971</v>
      </c>
      <c r="N61" s="302">
        <f t="shared" si="1"/>
        <v>101.60855690816688</v>
      </c>
    </row>
    <row r="62" spans="1:14" x14ac:dyDescent="0.25">
      <c r="A62" s="56"/>
      <c r="B62" s="295"/>
      <c r="C62" s="295"/>
      <c r="D62" s="295"/>
      <c r="E62" s="295"/>
      <c r="F62" s="295"/>
      <c r="G62" s="295"/>
      <c r="H62" s="134"/>
      <c r="I62" s="120" t="s">
        <v>335</v>
      </c>
      <c r="J62" s="8" t="s">
        <v>336</v>
      </c>
      <c r="K62" s="99"/>
      <c r="L62" s="111">
        <v>135</v>
      </c>
      <c r="M62" s="111">
        <f>SUM(M63)</f>
        <v>133</v>
      </c>
      <c r="N62" s="302">
        <f t="shared" si="1"/>
        <v>98.518518518518519</v>
      </c>
    </row>
    <row r="63" spans="1:14" x14ac:dyDescent="0.25">
      <c r="A63" s="56"/>
      <c r="B63" s="295"/>
      <c r="C63" s="295"/>
      <c r="D63" s="295"/>
      <c r="E63" s="295"/>
      <c r="F63" s="295"/>
      <c r="G63" s="295"/>
      <c r="H63" s="134"/>
      <c r="I63" s="120" t="s">
        <v>337</v>
      </c>
      <c r="J63" s="8" t="s">
        <v>338</v>
      </c>
      <c r="K63" s="99"/>
      <c r="L63" s="111">
        <v>135</v>
      </c>
      <c r="M63" s="111">
        <v>133</v>
      </c>
      <c r="N63" s="302">
        <f t="shared" si="1"/>
        <v>98.518518518518519</v>
      </c>
    </row>
    <row r="64" spans="1:14" x14ac:dyDescent="0.25">
      <c r="A64" s="56"/>
      <c r="B64" s="295"/>
      <c r="C64" s="295"/>
      <c r="D64" s="295"/>
      <c r="E64" s="295"/>
      <c r="F64" s="295"/>
      <c r="G64" s="295"/>
      <c r="H64" s="134"/>
      <c r="I64" s="120" t="s">
        <v>339</v>
      </c>
      <c r="J64" s="8" t="s">
        <v>340</v>
      </c>
      <c r="K64" s="99"/>
      <c r="L64" s="111">
        <v>450</v>
      </c>
      <c r="M64" s="111">
        <f>SUM(M65:M66)</f>
        <v>461</v>
      </c>
      <c r="N64" s="302">
        <f t="shared" si="1"/>
        <v>102.44444444444444</v>
      </c>
    </row>
    <row r="65" spans="1:14" x14ac:dyDescent="0.25">
      <c r="A65" s="56"/>
      <c r="B65" s="295"/>
      <c r="C65" s="295"/>
      <c r="D65" s="295"/>
      <c r="E65" s="295"/>
      <c r="F65" s="295"/>
      <c r="G65" s="295"/>
      <c r="H65" s="134"/>
      <c r="I65" s="120" t="s">
        <v>341</v>
      </c>
      <c r="J65" s="8" t="s">
        <v>342</v>
      </c>
      <c r="K65" s="99"/>
      <c r="L65" s="111">
        <v>400</v>
      </c>
      <c r="M65" s="111">
        <v>407</v>
      </c>
      <c r="N65" s="302">
        <f t="shared" si="1"/>
        <v>101.75</v>
      </c>
    </row>
    <row r="66" spans="1:14" x14ac:dyDescent="0.25">
      <c r="A66" s="56"/>
      <c r="B66" s="295"/>
      <c r="C66" s="295"/>
      <c r="D66" s="295"/>
      <c r="E66" s="295"/>
      <c r="F66" s="295"/>
      <c r="G66" s="295"/>
      <c r="H66" s="134"/>
      <c r="I66" s="120" t="s">
        <v>343</v>
      </c>
      <c r="J66" s="8" t="s">
        <v>344</v>
      </c>
      <c r="K66" s="99"/>
      <c r="L66" s="111">
        <v>50</v>
      </c>
      <c r="M66" s="111">
        <v>54</v>
      </c>
      <c r="N66" s="302">
        <f t="shared" si="1"/>
        <v>108</v>
      </c>
    </row>
    <row r="67" spans="1:14" x14ac:dyDescent="0.25">
      <c r="A67" s="56"/>
      <c r="B67" s="295"/>
      <c r="C67" s="295"/>
      <c r="D67" s="295"/>
      <c r="E67" s="295"/>
      <c r="F67" s="295"/>
      <c r="G67" s="295"/>
      <c r="H67" s="134"/>
      <c r="I67" s="120" t="s">
        <v>345</v>
      </c>
      <c r="J67" s="8" t="s">
        <v>346</v>
      </c>
      <c r="K67" s="99"/>
      <c r="L67" s="111">
        <v>84025</v>
      </c>
      <c r="M67" s="111">
        <f>SUM(M68:M69)</f>
        <v>85377</v>
      </c>
      <c r="N67" s="302">
        <f t="shared" si="1"/>
        <v>101.60904492710503</v>
      </c>
    </row>
    <row r="68" spans="1:14" x14ac:dyDescent="0.25">
      <c r="A68" s="56"/>
      <c r="B68" s="295"/>
      <c r="C68" s="295"/>
      <c r="D68" s="295"/>
      <c r="E68" s="295"/>
      <c r="F68" s="295"/>
      <c r="G68" s="295"/>
      <c r="H68" s="134"/>
      <c r="I68" s="120" t="s">
        <v>347</v>
      </c>
      <c r="J68" s="8" t="s">
        <v>348</v>
      </c>
      <c r="K68" s="99"/>
      <c r="L68" s="111">
        <v>2000</v>
      </c>
      <c r="M68" s="111">
        <v>561</v>
      </c>
      <c r="N68" s="302">
        <f t="shared" si="1"/>
        <v>28.050000000000004</v>
      </c>
    </row>
    <row r="69" spans="1:14" x14ac:dyDescent="0.25">
      <c r="A69" s="56"/>
      <c r="B69" s="295"/>
      <c r="C69" s="295"/>
      <c r="D69" s="295"/>
      <c r="E69" s="295"/>
      <c r="F69" s="295"/>
      <c r="G69" s="295"/>
      <c r="H69" s="134"/>
      <c r="I69" s="120" t="s">
        <v>349</v>
      </c>
      <c r="J69" s="8" t="s">
        <v>350</v>
      </c>
      <c r="K69" s="99"/>
      <c r="L69" s="111">
        <v>82025</v>
      </c>
      <c r="M69" s="111">
        <v>84816</v>
      </c>
      <c r="N69" s="302">
        <f t="shared" si="1"/>
        <v>103.40262115208778</v>
      </c>
    </row>
    <row r="70" spans="1:14" x14ac:dyDescent="0.25">
      <c r="A70" s="56"/>
      <c r="B70" s="45"/>
      <c r="C70" s="45" t="s">
        <v>5</v>
      </c>
      <c r="D70" s="45"/>
      <c r="E70" s="45"/>
      <c r="F70" s="45"/>
      <c r="G70" s="45"/>
      <c r="H70" s="134" t="s">
        <v>75</v>
      </c>
      <c r="I70" s="120" t="s">
        <v>20</v>
      </c>
      <c r="J70" s="337" t="s">
        <v>21</v>
      </c>
      <c r="K70" s="338"/>
      <c r="L70" s="111">
        <v>100000</v>
      </c>
      <c r="M70" s="111">
        <v>71272</v>
      </c>
      <c r="N70" s="302">
        <f t="shared" si="1"/>
        <v>71.272000000000006</v>
      </c>
    </row>
    <row r="71" spans="1:14" x14ac:dyDescent="0.25">
      <c r="A71" s="56"/>
      <c r="B71" s="295"/>
      <c r="C71" s="295"/>
      <c r="D71" s="295"/>
      <c r="E71" s="295"/>
      <c r="F71" s="295"/>
      <c r="G71" s="295"/>
      <c r="H71" s="134"/>
      <c r="I71" s="120" t="s">
        <v>351</v>
      </c>
      <c r="J71" s="293" t="s">
        <v>352</v>
      </c>
      <c r="K71" s="294"/>
      <c r="L71" s="111">
        <v>100000</v>
      </c>
      <c r="M71" s="111">
        <f>SUM(M72:M73)</f>
        <v>71272</v>
      </c>
      <c r="N71" s="302">
        <f t="shared" si="1"/>
        <v>71.272000000000006</v>
      </c>
    </row>
    <row r="72" spans="1:14" x14ac:dyDescent="0.25">
      <c r="A72" s="56"/>
      <c r="B72" s="295"/>
      <c r="C72" s="295"/>
      <c r="D72" s="295"/>
      <c r="E72" s="295"/>
      <c r="F72" s="295"/>
      <c r="G72" s="295"/>
      <c r="H72" s="134"/>
      <c r="I72" s="120" t="s">
        <v>353</v>
      </c>
      <c r="J72" s="293" t="s">
        <v>355</v>
      </c>
      <c r="K72" s="294"/>
      <c r="L72" s="111">
        <v>40000</v>
      </c>
      <c r="M72" s="111">
        <v>10000</v>
      </c>
      <c r="N72" s="302">
        <f t="shared" si="1"/>
        <v>25</v>
      </c>
    </row>
    <row r="73" spans="1:14" x14ac:dyDescent="0.25">
      <c r="A73" s="56"/>
      <c r="B73" s="295"/>
      <c r="C73" s="295"/>
      <c r="D73" s="295"/>
      <c r="E73" s="295"/>
      <c r="F73" s="295"/>
      <c r="G73" s="295"/>
      <c r="H73" s="134"/>
      <c r="I73" s="120" t="s">
        <v>354</v>
      </c>
      <c r="J73" s="293" t="s">
        <v>356</v>
      </c>
      <c r="K73" s="294"/>
      <c r="L73" s="111">
        <v>60000</v>
      </c>
      <c r="M73" s="111">
        <v>61272</v>
      </c>
      <c r="N73" s="302">
        <f t="shared" si="1"/>
        <v>102.12</v>
      </c>
    </row>
    <row r="74" spans="1:14" x14ac:dyDescent="0.25">
      <c r="A74" s="56"/>
      <c r="B74" s="45"/>
      <c r="C74" s="45" t="s">
        <v>5</v>
      </c>
      <c r="D74" s="45"/>
      <c r="E74" s="45"/>
      <c r="F74" s="45"/>
      <c r="G74" s="45"/>
      <c r="H74" s="134"/>
      <c r="I74" s="120" t="s">
        <v>22</v>
      </c>
      <c r="J74" s="8" t="s">
        <v>23</v>
      </c>
      <c r="K74" s="99"/>
      <c r="L74" s="111">
        <v>750</v>
      </c>
      <c r="M74" s="111">
        <v>4218</v>
      </c>
      <c r="N74" s="302">
        <f t="shared" si="1"/>
        <v>562.4</v>
      </c>
    </row>
    <row r="75" spans="1:14" x14ac:dyDescent="0.25">
      <c r="A75" s="56"/>
      <c r="B75" s="295"/>
      <c r="C75" s="295"/>
      <c r="D75" s="295"/>
      <c r="E75" s="295"/>
      <c r="F75" s="295"/>
      <c r="G75" s="295"/>
      <c r="H75" s="134"/>
      <c r="I75" s="120" t="s">
        <v>357</v>
      </c>
      <c r="J75" s="8" t="s">
        <v>358</v>
      </c>
      <c r="K75" s="99"/>
      <c r="L75" s="111">
        <v>700</v>
      </c>
      <c r="M75" s="111">
        <v>4164</v>
      </c>
      <c r="N75" s="302">
        <f t="shared" si="1"/>
        <v>594.85714285714289</v>
      </c>
    </row>
    <row r="76" spans="1:14" x14ac:dyDescent="0.25">
      <c r="A76" s="56"/>
      <c r="B76" s="295"/>
      <c r="C76" s="295"/>
      <c r="D76" s="295"/>
      <c r="E76" s="295"/>
      <c r="F76" s="295"/>
      <c r="G76" s="295"/>
      <c r="H76" s="134"/>
      <c r="I76" s="120" t="s">
        <v>359</v>
      </c>
      <c r="J76" s="8" t="s">
        <v>360</v>
      </c>
      <c r="K76" s="99"/>
      <c r="L76" s="111">
        <v>700</v>
      </c>
      <c r="M76" s="111">
        <v>4164</v>
      </c>
      <c r="N76" s="302">
        <f t="shared" si="1"/>
        <v>594.85714285714289</v>
      </c>
    </row>
    <row r="77" spans="1:14" x14ac:dyDescent="0.25">
      <c r="A77" s="56"/>
      <c r="B77" s="295"/>
      <c r="C77" s="295"/>
      <c r="D77" s="295"/>
      <c r="E77" s="295"/>
      <c r="F77" s="295"/>
      <c r="G77" s="295"/>
      <c r="H77" s="134"/>
      <c r="I77" s="120" t="s">
        <v>361</v>
      </c>
      <c r="J77" s="8" t="s">
        <v>334</v>
      </c>
      <c r="K77" s="99"/>
      <c r="L77" s="111">
        <v>50</v>
      </c>
      <c r="M77" s="111">
        <v>54</v>
      </c>
      <c r="N77" s="302">
        <f t="shared" si="1"/>
        <v>108</v>
      </c>
    </row>
    <row r="78" spans="1:14" x14ac:dyDescent="0.25">
      <c r="A78" s="56"/>
      <c r="B78" s="295"/>
      <c r="C78" s="295"/>
      <c r="D78" s="295"/>
      <c r="E78" s="295"/>
      <c r="F78" s="295"/>
      <c r="G78" s="295"/>
      <c r="H78" s="134"/>
      <c r="I78" s="120" t="s">
        <v>364</v>
      </c>
      <c r="J78" s="8" t="s">
        <v>363</v>
      </c>
      <c r="K78" s="99"/>
      <c r="L78" s="111">
        <v>50</v>
      </c>
      <c r="M78" s="111">
        <v>54</v>
      </c>
      <c r="N78" s="305">
        <f t="shared" si="1"/>
        <v>108</v>
      </c>
    </row>
    <row r="79" spans="1:14" x14ac:dyDescent="0.25">
      <c r="A79" s="143"/>
      <c r="B79" s="144"/>
      <c r="C79" s="144"/>
      <c r="D79" s="144"/>
      <c r="E79" s="144"/>
      <c r="F79" s="144"/>
      <c r="G79" s="144" t="s">
        <v>188</v>
      </c>
      <c r="H79" s="145"/>
      <c r="I79" s="66">
        <v>7</v>
      </c>
      <c r="J79" s="137" t="s">
        <v>11</v>
      </c>
      <c r="K79" s="133"/>
      <c r="L79" s="139">
        <v>0</v>
      </c>
      <c r="M79" s="139" t="s">
        <v>307</v>
      </c>
      <c r="N79" s="301" t="s">
        <v>307</v>
      </c>
    </row>
    <row r="80" spans="1:14" x14ac:dyDescent="0.25">
      <c r="A80" s="56"/>
      <c r="B80" s="45"/>
      <c r="C80" s="45" t="s">
        <v>3</v>
      </c>
      <c r="D80" s="45"/>
      <c r="E80" s="45"/>
      <c r="F80" s="45"/>
      <c r="G80" s="45" t="s">
        <v>188</v>
      </c>
      <c r="H80" s="134"/>
      <c r="I80" s="120">
        <v>72</v>
      </c>
      <c r="J80" s="8" t="s">
        <v>24</v>
      </c>
      <c r="K80" s="99"/>
      <c r="L80" s="102">
        <v>0</v>
      </c>
      <c r="M80" s="102" t="s">
        <v>307</v>
      </c>
      <c r="N80" s="274" t="s">
        <v>307</v>
      </c>
    </row>
    <row r="81" spans="1:14" ht="13.15" customHeight="1" x14ac:dyDescent="0.25">
      <c r="A81" s="143" t="s">
        <v>49</v>
      </c>
      <c r="B81" s="144"/>
      <c r="C81" s="144" t="s">
        <v>5</v>
      </c>
      <c r="D81" s="144" t="s">
        <v>13</v>
      </c>
      <c r="E81" s="144" t="s">
        <v>186</v>
      </c>
      <c r="F81" s="144"/>
      <c r="G81" s="144" t="s">
        <v>188</v>
      </c>
      <c r="H81" s="145"/>
      <c r="I81" s="66">
        <v>3</v>
      </c>
      <c r="J81" s="137" t="s">
        <v>12</v>
      </c>
      <c r="K81" s="299"/>
      <c r="L81" s="138">
        <f>L82+L89+L115+L118+L122</f>
        <v>805062</v>
      </c>
      <c r="M81" s="138">
        <f>M82+M89+M115+M118+M122</f>
        <v>782327</v>
      </c>
      <c r="N81" s="300">
        <f>M81/L81*100</f>
        <v>97.175993898606578</v>
      </c>
    </row>
    <row r="82" spans="1:14" ht="13.9" customHeight="1" x14ac:dyDescent="0.25">
      <c r="A82" s="56" t="s">
        <v>49</v>
      </c>
      <c r="B82" s="45"/>
      <c r="C82" s="45" t="s">
        <v>5</v>
      </c>
      <c r="D82" s="45"/>
      <c r="E82" s="45"/>
      <c r="F82" s="45"/>
      <c r="G82" s="45"/>
      <c r="H82" s="134"/>
      <c r="I82" s="120">
        <v>31</v>
      </c>
      <c r="J82" s="8" t="s">
        <v>25</v>
      </c>
      <c r="K82" s="99"/>
      <c r="L82" s="102">
        <v>87000</v>
      </c>
      <c r="M82" s="102">
        <f>M83+M85+M87</f>
        <v>86638</v>
      </c>
      <c r="N82" s="273">
        <f>M82/L82*100</f>
        <v>99.583908045977012</v>
      </c>
    </row>
    <row r="83" spans="1:14" ht="13.9" customHeight="1" x14ac:dyDescent="0.25">
      <c r="A83" s="56"/>
      <c r="B83" s="295"/>
      <c r="C83" s="295"/>
      <c r="D83" s="295"/>
      <c r="E83" s="295"/>
      <c r="F83" s="295"/>
      <c r="G83" s="295"/>
      <c r="H83" s="134"/>
      <c r="I83" s="120" t="s">
        <v>365</v>
      </c>
      <c r="J83" s="8" t="s">
        <v>366</v>
      </c>
      <c r="K83" s="99"/>
      <c r="L83" s="102">
        <v>71300</v>
      </c>
      <c r="M83" s="102">
        <f>SUM(M84)</f>
        <v>70838</v>
      </c>
      <c r="N83" s="311">
        <f t="shared" ref="N83:N129" si="2">M83/L83*100</f>
        <v>99.352033660589058</v>
      </c>
    </row>
    <row r="84" spans="1:14" ht="13.9" customHeight="1" x14ac:dyDescent="0.25">
      <c r="A84" s="56"/>
      <c r="B84" s="295"/>
      <c r="C84" s="295"/>
      <c r="D84" s="295"/>
      <c r="E84" s="295"/>
      <c r="F84" s="295"/>
      <c r="G84" s="295"/>
      <c r="H84" s="134"/>
      <c r="I84" s="120" t="s">
        <v>367</v>
      </c>
      <c r="J84" s="8" t="s">
        <v>368</v>
      </c>
      <c r="K84" s="99"/>
      <c r="L84" s="102">
        <v>71300</v>
      </c>
      <c r="M84" s="102">
        <v>70838</v>
      </c>
      <c r="N84" s="311">
        <f t="shared" si="2"/>
        <v>99.352033660589058</v>
      </c>
    </row>
    <row r="85" spans="1:14" ht="13.9" customHeight="1" x14ac:dyDescent="0.25">
      <c r="A85" s="56"/>
      <c r="B85" s="295"/>
      <c r="C85" s="295"/>
      <c r="D85" s="295"/>
      <c r="E85" s="295"/>
      <c r="F85" s="295"/>
      <c r="G85" s="295"/>
      <c r="H85" s="134"/>
      <c r="I85" s="120" t="s">
        <v>369</v>
      </c>
      <c r="J85" s="8" t="s">
        <v>370</v>
      </c>
      <c r="K85" s="99"/>
      <c r="L85" s="102">
        <v>4000</v>
      </c>
      <c r="M85" s="102">
        <f>SUM(M86)</f>
        <v>4099</v>
      </c>
      <c r="N85" s="311">
        <f t="shared" si="2"/>
        <v>102.47500000000001</v>
      </c>
    </row>
    <row r="86" spans="1:14" ht="13.9" customHeight="1" x14ac:dyDescent="0.25">
      <c r="A86" s="56"/>
      <c r="B86" s="295"/>
      <c r="C86" s="295"/>
      <c r="D86" s="295"/>
      <c r="E86" s="295"/>
      <c r="F86" s="295"/>
      <c r="G86" s="295"/>
      <c r="H86" s="134"/>
      <c r="I86" s="120" t="s">
        <v>371</v>
      </c>
      <c r="J86" s="8" t="s">
        <v>370</v>
      </c>
      <c r="K86" s="99"/>
      <c r="L86" s="102">
        <v>4000</v>
      </c>
      <c r="M86" s="102">
        <v>4099</v>
      </c>
      <c r="N86" s="311">
        <f t="shared" si="2"/>
        <v>102.47500000000001</v>
      </c>
    </row>
    <row r="87" spans="1:14" ht="13.9" customHeight="1" x14ac:dyDescent="0.25">
      <c r="A87" s="56"/>
      <c r="B87" s="295"/>
      <c r="C87" s="295"/>
      <c r="D87" s="295"/>
      <c r="E87" s="295"/>
      <c r="F87" s="295"/>
      <c r="G87" s="295"/>
      <c r="H87" s="134"/>
      <c r="I87" s="120" t="s">
        <v>372</v>
      </c>
      <c r="J87" s="8" t="s">
        <v>373</v>
      </c>
      <c r="K87" s="99"/>
      <c r="L87" s="102">
        <v>11700</v>
      </c>
      <c r="M87" s="102">
        <f>SUM(M88)</f>
        <v>11701</v>
      </c>
      <c r="N87" s="311">
        <f t="shared" si="2"/>
        <v>100.008547008547</v>
      </c>
    </row>
    <row r="88" spans="1:14" ht="13.9" customHeight="1" x14ac:dyDescent="0.25">
      <c r="A88" s="56"/>
      <c r="B88" s="295"/>
      <c r="C88" s="295"/>
      <c r="D88" s="295"/>
      <c r="E88" s="295"/>
      <c r="F88" s="295"/>
      <c r="G88" s="295"/>
      <c r="H88" s="134"/>
      <c r="I88" s="120" t="s">
        <v>374</v>
      </c>
      <c r="J88" s="8" t="s">
        <v>375</v>
      </c>
      <c r="K88" s="99"/>
      <c r="L88" s="102">
        <v>11700</v>
      </c>
      <c r="M88" s="102">
        <v>11701</v>
      </c>
      <c r="N88" s="311">
        <f t="shared" si="2"/>
        <v>100.008547008547</v>
      </c>
    </row>
    <row r="89" spans="1:14" ht="13.9" customHeight="1" x14ac:dyDescent="0.25">
      <c r="A89" s="56" t="s">
        <v>49</v>
      </c>
      <c r="B89" s="45"/>
      <c r="C89" s="45" t="s">
        <v>5</v>
      </c>
      <c r="D89" s="45"/>
      <c r="E89" s="45"/>
      <c r="F89" s="45"/>
      <c r="G89" s="45"/>
      <c r="H89" s="134"/>
      <c r="I89" s="120">
        <v>32</v>
      </c>
      <c r="J89" s="8" t="s">
        <v>26</v>
      </c>
      <c r="K89" s="99"/>
      <c r="L89" s="102">
        <v>497175</v>
      </c>
      <c r="M89" s="102">
        <f>M90+M94+M99+M108</f>
        <v>477467</v>
      </c>
      <c r="N89" s="311">
        <f t="shared" si="2"/>
        <v>96.036003419319144</v>
      </c>
    </row>
    <row r="90" spans="1:14" ht="13.9" customHeight="1" x14ac:dyDescent="0.25">
      <c r="A90" s="56"/>
      <c r="B90" s="295"/>
      <c r="C90" s="295"/>
      <c r="D90" s="295"/>
      <c r="E90" s="295"/>
      <c r="F90" s="295"/>
      <c r="G90" s="295"/>
      <c r="H90" s="134"/>
      <c r="I90" s="120" t="s">
        <v>376</v>
      </c>
      <c r="J90" s="8" t="s">
        <v>377</v>
      </c>
      <c r="K90" s="99"/>
      <c r="L90" s="102">
        <f>SUM(L91:L93)</f>
        <v>2700</v>
      </c>
      <c r="M90" s="102">
        <f>SUM(M91:M93)</f>
        <v>2672</v>
      </c>
      <c r="N90" s="311">
        <f t="shared" si="2"/>
        <v>98.962962962962962</v>
      </c>
    </row>
    <row r="91" spans="1:14" ht="13.9" customHeight="1" x14ac:dyDescent="0.25">
      <c r="A91" s="56"/>
      <c r="B91" s="295"/>
      <c r="C91" s="295"/>
      <c r="D91" s="295"/>
      <c r="E91" s="295"/>
      <c r="F91" s="295"/>
      <c r="G91" s="295"/>
      <c r="H91" s="134"/>
      <c r="I91" s="120" t="s">
        <v>378</v>
      </c>
      <c r="J91" s="8" t="s">
        <v>381</v>
      </c>
      <c r="K91" s="99"/>
      <c r="L91" s="102">
        <v>0</v>
      </c>
      <c r="M91" s="102">
        <v>40</v>
      </c>
      <c r="N91" s="311">
        <v>0</v>
      </c>
    </row>
    <row r="92" spans="1:14" ht="13.9" customHeight="1" x14ac:dyDescent="0.25">
      <c r="A92" s="56"/>
      <c r="B92" s="295"/>
      <c r="C92" s="295"/>
      <c r="D92" s="295"/>
      <c r="E92" s="295"/>
      <c r="F92" s="295"/>
      <c r="G92" s="295"/>
      <c r="H92" s="134"/>
      <c r="I92" s="120" t="s">
        <v>379</v>
      </c>
      <c r="J92" s="8" t="s">
        <v>382</v>
      </c>
      <c r="K92" s="99"/>
      <c r="L92" s="102">
        <v>1700</v>
      </c>
      <c r="M92" s="102">
        <v>1730</v>
      </c>
      <c r="N92" s="311">
        <f t="shared" si="2"/>
        <v>101.76470588235293</v>
      </c>
    </row>
    <row r="93" spans="1:14" ht="13.9" customHeight="1" x14ac:dyDescent="0.25">
      <c r="A93" s="56"/>
      <c r="B93" s="295"/>
      <c r="C93" s="295"/>
      <c r="D93" s="295"/>
      <c r="E93" s="295"/>
      <c r="F93" s="295"/>
      <c r="G93" s="295"/>
      <c r="H93" s="134"/>
      <c r="I93" s="120" t="s">
        <v>380</v>
      </c>
      <c r="J93" s="8" t="s">
        <v>383</v>
      </c>
      <c r="K93" s="99"/>
      <c r="L93" s="102">
        <v>1000</v>
      </c>
      <c r="M93" s="102">
        <v>902</v>
      </c>
      <c r="N93" s="311">
        <f t="shared" si="2"/>
        <v>90.2</v>
      </c>
    </row>
    <row r="94" spans="1:14" ht="13.9" customHeight="1" x14ac:dyDescent="0.25">
      <c r="A94" s="56"/>
      <c r="B94" s="295"/>
      <c r="C94" s="295"/>
      <c r="D94" s="295"/>
      <c r="E94" s="295"/>
      <c r="F94" s="295"/>
      <c r="G94" s="295"/>
      <c r="H94" s="134"/>
      <c r="I94" s="120" t="s">
        <v>384</v>
      </c>
      <c r="J94" s="8" t="s">
        <v>385</v>
      </c>
      <c r="K94" s="99"/>
      <c r="L94" s="102">
        <f>SUM(L95:L98)</f>
        <v>54100</v>
      </c>
      <c r="M94" s="102">
        <f>SUM(M95:M98)</f>
        <v>59485</v>
      </c>
      <c r="N94" s="311">
        <f t="shared" si="2"/>
        <v>109.95378927911274</v>
      </c>
    </row>
    <row r="95" spans="1:14" ht="13.9" customHeight="1" x14ac:dyDescent="0.25">
      <c r="A95" s="56"/>
      <c r="B95" s="295"/>
      <c r="C95" s="295"/>
      <c r="D95" s="295"/>
      <c r="E95" s="295"/>
      <c r="F95" s="295"/>
      <c r="G95" s="295"/>
      <c r="H95" s="134"/>
      <c r="I95" s="120" t="s">
        <v>386</v>
      </c>
      <c r="J95" s="8" t="s">
        <v>390</v>
      </c>
      <c r="K95" s="99"/>
      <c r="L95" s="102">
        <v>6000</v>
      </c>
      <c r="M95" s="102">
        <v>6022</v>
      </c>
      <c r="N95" s="311">
        <f t="shared" si="2"/>
        <v>100.36666666666667</v>
      </c>
    </row>
    <row r="96" spans="1:14" ht="13.9" customHeight="1" x14ac:dyDescent="0.25">
      <c r="A96" s="56"/>
      <c r="B96" s="295"/>
      <c r="C96" s="295"/>
      <c r="D96" s="295"/>
      <c r="E96" s="295"/>
      <c r="F96" s="295"/>
      <c r="G96" s="295"/>
      <c r="H96" s="134"/>
      <c r="I96" s="120" t="s">
        <v>387</v>
      </c>
      <c r="J96" s="8" t="s">
        <v>391</v>
      </c>
      <c r="K96" s="99"/>
      <c r="L96" s="102">
        <v>46000</v>
      </c>
      <c r="M96" s="102">
        <v>51422</v>
      </c>
      <c r="N96" s="311">
        <f t="shared" si="2"/>
        <v>111.78695652173913</v>
      </c>
    </row>
    <row r="97" spans="1:14" ht="13.9" customHeight="1" x14ac:dyDescent="0.25">
      <c r="A97" s="56"/>
      <c r="B97" s="295"/>
      <c r="C97" s="295"/>
      <c r="D97" s="295"/>
      <c r="E97" s="295"/>
      <c r="F97" s="295"/>
      <c r="G97" s="295"/>
      <c r="H97" s="134"/>
      <c r="I97" s="120" t="s">
        <v>388</v>
      </c>
      <c r="J97" s="8" t="s">
        <v>392</v>
      </c>
      <c r="K97" s="99"/>
      <c r="L97" s="102">
        <v>800</v>
      </c>
      <c r="M97" s="102">
        <v>795</v>
      </c>
      <c r="N97" s="311">
        <f t="shared" si="2"/>
        <v>99.375</v>
      </c>
    </row>
    <row r="98" spans="1:14" ht="13.9" customHeight="1" x14ac:dyDescent="0.25">
      <c r="A98" s="56"/>
      <c r="B98" s="295"/>
      <c r="C98" s="295"/>
      <c r="D98" s="295"/>
      <c r="E98" s="295"/>
      <c r="F98" s="295"/>
      <c r="G98" s="295"/>
      <c r="H98" s="134"/>
      <c r="I98" s="120" t="s">
        <v>389</v>
      </c>
      <c r="J98" s="8" t="s">
        <v>393</v>
      </c>
      <c r="K98" s="99"/>
      <c r="L98" s="102">
        <v>1300</v>
      </c>
      <c r="M98" s="102">
        <v>1246</v>
      </c>
      <c r="N98" s="311">
        <f t="shared" si="2"/>
        <v>95.846153846153854</v>
      </c>
    </row>
    <row r="99" spans="1:14" ht="13.9" customHeight="1" x14ac:dyDescent="0.25">
      <c r="A99" s="56"/>
      <c r="B99" s="295"/>
      <c r="C99" s="295"/>
      <c r="D99" s="295"/>
      <c r="E99" s="295"/>
      <c r="F99" s="295"/>
      <c r="G99" s="295"/>
      <c r="H99" s="134"/>
      <c r="I99" s="120" t="s">
        <v>394</v>
      </c>
      <c r="J99" s="8" t="s">
        <v>395</v>
      </c>
      <c r="K99" s="99"/>
      <c r="L99" s="102">
        <f>SUM(L100:L107)</f>
        <v>341230</v>
      </c>
      <c r="M99" s="102">
        <f>SUM(M100:M107)</f>
        <v>343332</v>
      </c>
      <c r="N99" s="311">
        <f t="shared" si="2"/>
        <v>100.61600679893328</v>
      </c>
    </row>
    <row r="100" spans="1:14" ht="13.9" customHeight="1" x14ac:dyDescent="0.25">
      <c r="A100" s="56"/>
      <c r="B100" s="295"/>
      <c r="C100" s="295"/>
      <c r="D100" s="295"/>
      <c r="E100" s="295"/>
      <c r="F100" s="295"/>
      <c r="G100" s="295"/>
      <c r="H100" s="134"/>
      <c r="I100" s="120" t="s">
        <v>396</v>
      </c>
      <c r="J100" s="8" t="s">
        <v>404</v>
      </c>
      <c r="K100" s="99"/>
      <c r="L100" s="102">
        <v>3600</v>
      </c>
      <c r="M100" s="102">
        <v>6794</v>
      </c>
      <c r="N100" s="311">
        <f t="shared" si="2"/>
        <v>188.7222222222222</v>
      </c>
    </row>
    <row r="101" spans="1:14" ht="13.9" customHeight="1" x14ac:dyDescent="0.25">
      <c r="A101" s="56"/>
      <c r="B101" s="295"/>
      <c r="C101" s="295"/>
      <c r="D101" s="295"/>
      <c r="E101" s="295"/>
      <c r="F101" s="295"/>
      <c r="G101" s="295"/>
      <c r="H101" s="134"/>
      <c r="I101" s="120" t="s">
        <v>397</v>
      </c>
      <c r="J101" s="8" t="s">
        <v>405</v>
      </c>
      <c r="K101" s="99"/>
      <c r="L101" s="102">
        <v>280000</v>
      </c>
      <c r="M101" s="102">
        <v>281131</v>
      </c>
      <c r="N101" s="311">
        <f t="shared" si="2"/>
        <v>100.40392857142857</v>
      </c>
    </row>
    <row r="102" spans="1:14" ht="13.9" customHeight="1" x14ac:dyDescent="0.25">
      <c r="A102" s="56"/>
      <c r="B102" s="295"/>
      <c r="C102" s="295"/>
      <c r="D102" s="295"/>
      <c r="E102" s="295"/>
      <c r="F102" s="295"/>
      <c r="G102" s="295"/>
      <c r="H102" s="134"/>
      <c r="I102" s="120" t="s">
        <v>398</v>
      </c>
      <c r="J102" s="8" t="s">
        <v>406</v>
      </c>
      <c r="K102" s="99"/>
      <c r="L102" s="102">
        <v>10000</v>
      </c>
      <c r="M102" s="102">
        <v>5548</v>
      </c>
      <c r="N102" s="311">
        <f t="shared" si="2"/>
        <v>55.48</v>
      </c>
    </row>
    <row r="103" spans="1:14" ht="13.9" customHeight="1" x14ac:dyDescent="0.25">
      <c r="A103" s="56"/>
      <c r="B103" s="295"/>
      <c r="C103" s="295"/>
      <c r="D103" s="295"/>
      <c r="E103" s="295"/>
      <c r="F103" s="295"/>
      <c r="G103" s="295"/>
      <c r="H103" s="134"/>
      <c r="I103" s="120" t="s">
        <v>399</v>
      </c>
      <c r="J103" s="8" t="s">
        <v>407</v>
      </c>
      <c r="K103" s="99"/>
      <c r="L103" s="102">
        <v>3000</v>
      </c>
      <c r="M103" s="102">
        <v>4975</v>
      </c>
      <c r="N103" s="311">
        <f t="shared" si="2"/>
        <v>165.83333333333334</v>
      </c>
    </row>
    <row r="104" spans="1:14" ht="13.9" customHeight="1" x14ac:dyDescent="0.25">
      <c r="A104" s="56"/>
      <c r="B104" s="295"/>
      <c r="C104" s="295"/>
      <c r="D104" s="295"/>
      <c r="E104" s="295"/>
      <c r="F104" s="295"/>
      <c r="G104" s="295"/>
      <c r="H104" s="134"/>
      <c r="I104" s="120" t="s">
        <v>400</v>
      </c>
      <c r="J104" s="8" t="s">
        <v>408</v>
      </c>
      <c r="K104" s="99"/>
      <c r="L104" s="102">
        <v>30</v>
      </c>
      <c r="M104" s="102">
        <v>28</v>
      </c>
      <c r="N104" s="311">
        <f t="shared" si="2"/>
        <v>93.333333333333329</v>
      </c>
    </row>
    <row r="105" spans="1:14" ht="13.9" customHeight="1" x14ac:dyDescent="0.25">
      <c r="A105" s="56"/>
      <c r="B105" s="295"/>
      <c r="C105" s="295"/>
      <c r="D105" s="295"/>
      <c r="E105" s="295"/>
      <c r="F105" s="295"/>
      <c r="G105" s="295"/>
      <c r="H105" s="134"/>
      <c r="I105" s="120" t="s">
        <v>401</v>
      </c>
      <c r="J105" s="8" t="s">
        <v>409</v>
      </c>
      <c r="K105" s="99"/>
      <c r="L105" s="102">
        <v>20000</v>
      </c>
      <c r="M105" s="102">
        <v>20301</v>
      </c>
      <c r="N105" s="311">
        <f t="shared" si="2"/>
        <v>101.505</v>
      </c>
    </row>
    <row r="106" spans="1:14" ht="13.9" customHeight="1" x14ac:dyDescent="0.25">
      <c r="A106" s="56"/>
      <c r="B106" s="295"/>
      <c r="C106" s="295"/>
      <c r="D106" s="295"/>
      <c r="E106" s="295"/>
      <c r="F106" s="295"/>
      <c r="G106" s="295"/>
      <c r="H106" s="134"/>
      <c r="I106" s="120" t="s">
        <v>402</v>
      </c>
      <c r="J106" s="8" t="s">
        <v>410</v>
      </c>
      <c r="K106" s="99"/>
      <c r="L106" s="102">
        <v>3600</v>
      </c>
      <c r="M106" s="102">
        <v>3860</v>
      </c>
      <c r="N106" s="311">
        <f t="shared" si="2"/>
        <v>107.22222222222221</v>
      </c>
    </row>
    <row r="107" spans="1:14" ht="13.9" customHeight="1" x14ac:dyDescent="0.25">
      <c r="A107" s="56"/>
      <c r="B107" s="295"/>
      <c r="C107" s="295"/>
      <c r="D107" s="295"/>
      <c r="E107" s="295"/>
      <c r="F107" s="295"/>
      <c r="G107" s="295"/>
      <c r="H107" s="134"/>
      <c r="I107" s="120" t="s">
        <v>403</v>
      </c>
      <c r="J107" s="8" t="s">
        <v>411</v>
      </c>
      <c r="K107" s="99"/>
      <c r="L107" s="102">
        <v>21000</v>
      </c>
      <c r="M107" s="102">
        <v>20695</v>
      </c>
      <c r="N107" s="311">
        <f t="shared" si="2"/>
        <v>98.547619047619051</v>
      </c>
    </row>
    <row r="108" spans="1:14" ht="13.9" customHeight="1" x14ac:dyDescent="0.25">
      <c r="A108" s="56"/>
      <c r="B108" s="295"/>
      <c r="C108" s="295"/>
      <c r="D108" s="295"/>
      <c r="E108" s="295"/>
      <c r="F108" s="295"/>
      <c r="G108" s="295"/>
      <c r="H108" s="134"/>
      <c r="I108" s="120" t="s">
        <v>412</v>
      </c>
      <c r="J108" s="8" t="s">
        <v>413</v>
      </c>
      <c r="K108" s="99"/>
      <c r="L108" s="102">
        <f>SUM(L109:L114)</f>
        <v>99145</v>
      </c>
      <c r="M108" s="102">
        <f>SUM(M109:M114)</f>
        <v>71978</v>
      </c>
      <c r="N108" s="311">
        <f t="shared" si="2"/>
        <v>72.598719047859191</v>
      </c>
    </row>
    <row r="109" spans="1:14" ht="13.9" customHeight="1" x14ac:dyDescent="0.25">
      <c r="A109" s="56"/>
      <c r="B109" s="295"/>
      <c r="C109" s="295"/>
      <c r="D109" s="295"/>
      <c r="E109" s="295"/>
      <c r="F109" s="295"/>
      <c r="G109" s="295"/>
      <c r="H109" s="134"/>
      <c r="I109" s="120" t="s">
        <v>414</v>
      </c>
      <c r="J109" s="8" t="s">
        <v>420</v>
      </c>
      <c r="K109" s="99"/>
      <c r="L109" s="102">
        <v>14467</v>
      </c>
      <c r="M109" s="102">
        <v>14467</v>
      </c>
      <c r="N109" s="311">
        <f t="shared" si="2"/>
        <v>100</v>
      </c>
    </row>
    <row r="110" spans="1:14" ht="13.9" customHeight="1" x14ac:dyDescent="0.25">
      <c r="A110" s="56"/>
      <c r="B110" s="295"/>
      <c r="C110" s="295"/>
      <c r="D110" s="295"/>
      <c r="E110" s="295"/>
      <c r="F110" s="295"/>
      <c r="G110" s="295"/>
      <c r="H110" s="134"/>
      <c r="I110" s="120" t="s">
        <v>415</v>
      </c>
      <c r="J110" s="8" t="s">
        <v>421</v>
      </c>
      <c r="K110" s="99"/>
      <c r="L110" s="102">
        <v>3500</v>
      </c>
      <c r="M110" s="102">
        <v>3593</v>
      </c>
      <c r="N110" s="311">
        <f t="shared" si="2"/>
        <v>102.65714285714284</v>
      </c>
    </row>
    <row r="111" spans="1:14" ht="13.9" customHeight="1" x14ac:dyDescent="0.25">
      <c r="A111" s="56"/>
      <c r="B111" s="295"/>
      <c r="C111" s="295"/>
      <c r="D111" s="295"/>
      <c r="E111" s="295"/>
      <c r="F111" s="295"/>
      <c r="G111" s="295"/>
      <c r="H111" s="134"/>
      <c r="I111" s="120" t="s">
        <v>416</v>
      </c>
      <c r="J111" s="8" t="s">
        <v>422</v>
      </c>
      <c r="K111" s="99"/>
      <c r="L111" s="102">
        <v>7500</v>
      </c>
      <c r="M111" s="102">
        <v>9939</v>
      </c>
      <c r="N111" s="311">
        <f t="shared" si="2"/>
        <v>132.51999999999998</v>
      </c>
    </row>
    <row r="112" spans="1:14" ht="13.9" customHeight="1" x14ac:dyDescent="0.25">
      <c r="A112" s="56"/>
      <c r="B112" s="295"/>
      <c r="C112" s="295"/>
      <c r="D112" s="295"/>
      <c r="E112" s="295"/>
      <c r="F112" s="295"/>
      <c r="G112" s="295"/>
      <c r="H112" s="134"/>
      <c r="I112" s="120" t="s">
        <v>417</v>
      </c>
      <c r="J112" s="8" t="s">
        <v>423</v>
      </c>
      <c r="K112" s="99"/>
      <c r="L112" s="102">
        <v>500</v>
      </c>
      <c r="M112" s="102">
        <v>532</v>
      </c>
      <c r="N112" s="311">
        <f t="shared" si="2"/>
        <v>106.4</v>
      </c>
    </row>
    <row r="113" spans="1:14" ht="13.9" customHeight="1" x14ac:dyDescent="0.25">
      <c r="A113" s="56"/>
      <c r="B113" s="295"/>
      <c r="C113" s="295"/>
      <c r="D113" s="295"/>
      <c r="E113" s="295"/>
      <c r="F113" s="295"/>
      <c r="G113" s="295"/>
      <c r="H113" s="134"/>
      <c r="I113" s="120" t="s">
        <v>418</v>
      </c>
      <c r="J113" s="8" t="s">
        <v>424</v>
      </c>
      <c r="K113" s="99"/>
      <c r="L113" s="102">
        <v>2200</v>
      </c>
      <c r="M113" s="102">
        <v>2231</v>
      </c>
      <c r="N113" s="311">
        <f t="shared" si="2"/>
        <v>101.40909090909092</v>
      </c>
    </row>
    <row r="114" spans="1:14" ht="13.9" customHeight="1" x14ac:dyDescent="0.25">
      <c r="A114" s="56"/>
      <c r="B114" s="295"/>
      <c r="C114" s="295"/>
      <c r="D114" s="295"/>
      <c r="E114" s="295"/>
      <c r="F114" s="295"/>
      <c r="G114" s="295"/>
      <c r="H114" s="134"/>
      <c r="I114" s="120" t="s">
        <v>419</v>
      </c>
      <c r="J114" s="8" t="s">
        <v>425</v>
      </c>
      <c r="K114" s="99"/>
      <c r="L114" s="102">
        <v>70978</v>
      </c>
      <c r="M114" s="102">
        <v>41216</v>
      </c>
      <c r="N114" s="311">
        <f t="shared" si="2"/>
        <v>58.068697342838625</v>
      </c>
    </row>
    <row r="115" spans="1:14" ht="13.9" customHeight="1" x14ac:dyDescent="0.25">
      <c r="A115" s="56" t="s">
        <v>49</v>
      </c>
      <c r="B115" s="45"/>
      <c r="C115" s="45" t="s">
        <v>5</v>
      </c>
      <c r="D115" s="45"/>
      <c r="E115" s="45"/>
      <c r="F115" s="45"/>
      <c r="G115" s="45"/>
      <c r="H115" s="134"/>
      <c r="I115" s="120">
        <v>34</v>
      </c>
      <c r="J115" s="8" t="s">
        <v>27</v>
      </c>
      <c r="K115" s="99"/>
      <c r="L115" s="102">
        <v>1800</v>
      </c>
      <c r="M115" s="102">
        <v>1899</v>
      </c>
      <c r="N115" s="311">
        <f t="shared" si="2"/>
        <v>105.5</v>
      </c>
    </row>
    <row r="116" spans="1:14" ht="13.9" customHeight="1" x14ac:dyDescent="0.25">
      <c r="A116" s="56"/>
      <c r="B116" s="295"/>
      <c r="C116" s="295"/>
      <c r="D116" s="295"/>
      <c r="E116" s="295"/>
      <c r="F116" s="295"/>
      <c r="G116" s="295"/>
      <c r="H116" s="134"/>
      <c r="I116" s="120" t="s">
        <v>426</v>
      </c>
      <c r="J116" s="8" t="s">
        <v>427</v>
      </c>
      <c r="K116" s="99"/>
      <c r="L116" s="102">
        <v>1800</v>
      </c>
      <c r="M116" s="102">
        <v>1899</v>
      </c>
      <c r="N116" s="311">
        <f t="shared" si="2"/>
        <v>105.5</v>
      </c>
    </row>
    <row r="117" spans="1:14" ht="13.9" customHeight="1" x14ac:dyDescent="0.25">
      <c r="A117" s="56"/>
      <c r="B117" s="295"/>
      <c r="C117" s="295"/>
      <c r="D117" s="295"/>
      <c r="E117" s="295"/>
      <c r="F117" s="295"/>
      <c r="G117" s="295"/>
      <c r="H117" s="134"/>
      <c r="I117" s="120" t="s">
        <v>428</v>
      </c>
      <c r="J117" s="8" t="s">
        <v>429</v>
      </c>
      <c r="K117" s="99"/>
      <c r="L117" s="102">
        <v>1800</v>
      </c>
      <c r="M117" s="102">
        <v>1899</v>
      </c>
      <c r="N117" s="311">
        <f t="shared" si="2"/>
        <v>105.5</v>
      </c>
    </row>
    <row r="118" spans="1:14" ht="13.9" customHeight="1" x14ac:dyDescent="0.25">
      <c r="A118" s="56"/>
      <c r="B118" s="45"/>
      <c r="C118" s="45" t="s">
        <v>5</v>
      </c>
      <c r="D118" s="45"/>
      <c r="E118" s="45" t="s">
        <v>186</v>
      </c>
      <c r="F118" s="45"/>
      <c r="G118" s="45"/>
      <c r="H118" s="134"/>
      <c r="I118" s="120">
        <v>37</v>
      </c>
      <c r="J118" s="8" t="s">
        <v>28</v>
      </c>
      <c r="K118" s="99"/>
      <c r="L118" s="102">
        <v>101791</v>
      </c>
      <c r="M118" s="102">
        <v>102247</v>
      </c>
      <c r="N118" s="311">
        <f t="shared" si="2"/>
        <v>100.44797673664665</v>
      </c>
    </row>
    <row r="119" spans="1:14" ht="13.9" customHeight="1" x14ac:dyDescent="0.25">
      <c r="A119" s="56"/>
      <c r="B119" s="295"/>
      <c r="C119" s="295"/>
      <c r="D119" s="295"/>
      <c r="E119" s="295"/>
      <c r="F119" s="295"/>
      <c r="G119" s="295"/>
      <c r="H119" s="134"/>
      <c r="I119" s="120" t="s">
        <v>430</v>
      </c>
      <c r="J119" s="8" t="s">
        <v>431</v>
      </c>
      <c r="K119" s="99"/>
      <c r="L119" s="102">
        <f>SUM(L120:L121)</f>
        <v>101791</v>
      </c>
      <c r="M119" s="102">
        <f>SUM(M120:M121)</f>
        <v>102247</v>
      </c>
      <c r="N119" s="311">
        <f t="shared" si="2"/>
        <v>100.44797673664665</v>
      </c>
    </row>
    <row r="120" spans="1:14" ht="13.9" customHeight="1" x14ac:dyDescent="0.25">
      <c r="A120" s="56"/>
      <c r="B120" s="295"/>
      <c r="C120" s="295"/>
      <c r="D120" s="295"/>
      <c r="E120" s="295"/>
      <c r="F120" s="295"/>
      <c r="G120" s="295"/>
      <c r="H120" s="134"/>
      <c r="I120" s="120" t="s">
        <v>432</v>
      </c>
      <c r="J120" s="8" t="s">
        <v>433</v>
      </c>
      <c r="K120" s="99"/>
      <c r="L120" s="102">
        <v>38220</v>
      </c>
      <c r="M120" s="102">
        <v>39912</v>
      </c>
      <c r="N120" s="311">
        <f t="shared" si="2"/>
        <v>104.42700156985872</v>
      </c>
    </row>
    <row r="121" spans="1:14" ht="13.9" customHeight="1" x14ac:dyDescent="0.25">
      <c r="A121" s="56"/>
      <c r="B121" s="295"/>
      <c r="C121" s="295"/>
      <c r="D121" s="295"/>
      <c r="E121" s="295"/>
      <c r="F121" s="295"/>
      <c r="G121" s="295"/>
      <c r="H121" s="134"/>
      <c r="I121" s="120" t="s">
        <v>434</v>
      </c>
      <c r="J121" s="8" t="s">
        <v>435</v>
      </c>
      <c r="K121" s="99"/>
      <c r="L121" s="102">
        <v>63571</v>
      </c>
      <c r="M121" s="102">
        <v>62335</v>
      </c>
      <c r="N121" s="311">
        <f t="shared" si="2"/>
        <v>98.055717229554347</v>
      </c>
    </row>
    <row r="122" spans="1:14" ht="13.9" customHeight="1" x14ac:dyDescent="0.25">
      <c r="A122" s="56"/>
      <c r="B122" s="45"/>
      <c r="C122" s="45" t="s">
        <v>5</v>
      </c>
      <c r="D122" s="45"/>
      <c r="E122" s="45" t="s">
        <v>186</v>
      </c>
      <c r="F122" s="45"/>
      <c r="G122" s="45"/>
      <c r="H122" s="134"/>
      <c r="I122" s="120">
        <v>38</v>
      </c>
      <c r="J122" s="8" t="s">
        <v>29</v>
      </c>
      <c r="K122" s="99"/>
      <c r="L122" s="102">
        <v>117296</v>
      </c>
      <c r="M122" s="102">
        <f>M123+M126+M128</f>
        <v>114076</v>
      </c>
      <c r="N122" s="311">
        <f t="shared" si="2"/>
        <v>97.254808348110771</v>
      </c>
    </row>
    <row r="123" spans="1:14" ht="13.9" customHeight="1" x14ac:dyDescent="0.25">
      <c r="A123" s="56"/>
      <c r="B123" s="295"/>
      <c r="C123" s="295"/>
      <c r="D123" s="295"/>
      <c r="E123" s="295"/>
      <c r="F123" s="295"/>
      <c r="G123" s="295"/>
      <c r="H123" s="134"/>
      <c r="I123" s="120" t="s">
        <v>436</v>
      </c>
      <c r="J123" s="8" t="s">
        <v>355</v>
      </c>
      <c r="K123" s="99"/>
      <c r="L123" s="102">
        <f>SUM(L124:L125)</f>
        <v>101596</v>
      </c>
      <c r="M123" s="102">
        <f>SUM(M124:M125)</f>
        <v>89804</v>
      </c>
      <c r="N123" s="311">
        <f t="shared" si="2"/>
        <v>88.393243828497177</v>
      </c>
    </row>
    <row r="124" spans="1:14" ht="13.9" customHeight="1" x14ac:dyDescent="0.25">
      <c r="A124" s="56"/>
      <c r="B124" s="295"/>
      <c r="C124" s="295"/>
      <c r="D124" s="295"/>
      <c r="E124" s="295"/>
      <c r="F124" s="295"/>
      <c r="G124" s="295"/>
      <c r="H124" s="134"/>
      <c r="I124" s="120" t="s">
        <v>437</v>
      </c>
      <c r="J124" s="8" t="s">
        <v>438</v>
      </c>
      <c r="K124" s="99"/>
      <c r="L124" s="102">
        <v>101496</v>
      </c>
      <c r="M124" s="102">
        <v>89712</v>
      </c>
      <c r="N124" s="311">
        <f t="shared" si="2"/>
        <v>88.389690234097898</v>
      </c>
    </row>
    <row r="125" spans="1:14" ht="13.9" customHeight="1" x14ac:dyDescent="0.25">
      <c r="A125" s="56"/>
      <c r="B125" s="295"/>
      <c r="C125" s="295"/>
      <c r="D125" s="295"/>
      <c r="E125" s="295"/>
      <c r="F125" s="295"/>
      <c r="G125" s="295"/>
      <c r="H125" s="134"/>
      <c r="I125" s="120" t="s">
        <v>439</v>
      </c>
      <c r="J125" s="8" t="s">
        <v>440</v>
      </c>
      <c r="K125" s="99"/>
      <c r="L125" s="102">
        <v>100</v>
      </c>
      <c r="M125" s="102">
        <v>92</v>
      </c>
      <c r="N125" s="311">
        <f t="shared" si="2"/>
        <v>92</v>
      </c>
    </row>
    <row r="126" spans="1:14" ht="13.9" customHeight="1" x14ac:dyDescent="0.25">
      <c r="A126" s="56"/>
      <c r="B126" s="295"/>
      <c r="C126" s="295"/>
      <c r="D126" s="295"/>
      <c r="E126" s="295"/>
      <c r="F126" s="295"/>
      <c r="G126" s="295"/>
      <c r="H126" s="134"/>
      <c r="I126" s="120" t="s">
        <v>441</v>
      </c>
      <c r="J126" s="8" t="s">
        <v>442</v>
      </c>
      <c r="K126" s="99"/>
      <c r="L126" s="102">
        <v>1000</v>
      </c>
      <c r="M126" s="102">
        <v>1600</v>
      </c>
      <c r="N126" s="311">
        <f t="shared" si="2"/>
        <v>160</v>
      </c>
    </row>
    <row r="127" spans="1:14" ht="13.9" customHeight="1" x14ac:dyDescent="0.25">
      <c r="A127" s="56"/>
      <c r="B127" s="295"/>
      <c r="C127" s="295"/>
      <c r="D127" s="295"/>
      <c r="E127" s="295"/>
      <c r="F127" s="295"/>
      <c r="G127" s="295"/>
      <c r="H127" s="134"/>
      <c r="I127" s="120" t="s">
        <v>362</v>
      </c>
      <c r="J127" s="8" t="s">
        <v>443</v>
      </c>
      <c r="K127" s="99"/>
      <c r="L127" s="102">
        <v>1000</v>
      </c>
      <c r="M127" s="102">
        <v>1600</v>
      </c>
      <c r="N127" s="311">
        <f t="shared" si="2"/>
        <v>160</v>
      </c>
    </row>
    <row r="128" spans="1:14" ht="13.9" customHeight="1" x14ac:dyDescent="0.25">
      <c r="A128" s="56"/>
      <c r="B128" s="295"/>
      <c r="C128" s="295"/>
      <c r="D128" s="295"/>
      <c r="E128" s="295"/>
      <c r="F128" s="295"/>
      <c r="G128" s="295"/>
      <c r="H128" s="134"/>
      <c r="I128" s="120" t="s">
        <v>444</v>
      </c>
      <c r="J128" s="8" t="s">
        <v>445</v>
      </c>
      <c r="K128" s="99"/>
      <c r="L128" s="102">
        <f>SUM(L129)</f>
        <v>14700</v>
      </c>
      <c r="M128" s="102">
        <v>22672</v>
      </c>
      <c r="N128" s="311">
        <f t="shared" si="2"/>
        <v>154.23129251700681</v>
      </c>
    </row>
    <row r="129" spans="1:14" ht="13.9" customHeight="1" x14ac:dyDescent="0.25">
      <c r="A129" s="56"/>
      <c r="B129" s="295"/>
      <c r="C129" s="295"/>
      <c r="D129" s="295"/>
      <c r="E129" s="295"/>
      <c r="F129" s="295"/>
      <c r="G129" s="295"/>
      <c r="H129" s="134"/>
      <c r="I129" s="120" t="s">
        <v>446</v>
      </c>
      <c r="J129" s="8" t="s">
        <v>447</v>
      </c>
      <c r="K129" s="99"/>
      <c r="L129" s="102">
        <v>14700</v>
      </c>
      <c r="M129" s="102">
        <v>22672</v>
      </c>
      <c r="N129" s="312">
        <f t="shared" si="2"/>
        <v>154.23129251700681</v>
      </c>
    </row>
    <row r="130" spans="1:14" ht="13.15" customHeight="1" x14ac:dyDescent="0.25">
      <c r="A130" s="143"/>
      <c r="B130" s="144"/>
      <c r="C130" s="144" t="s">
        <v>5</v>
      </c>
      <c r="D130" s="144"/>
      <c r="E130" s="144" t="s">
        <v>186</v>
      </c>
      <c r="F130" s="144" t="s">
        <v>187</v>
      </c>
      <c r="G130" s="144" t="s">
        <v>188</v>
      </c>
      <c r="H130" s="145"/>
      <c r="I130" s="66">
        <v>4</v>
      </c>
      <c r="J130" s="137" t="s">
        <v>14</v>
      </c>
      <c r="K130" s="133"/>
      <c r="L130" s="173">
        <f>L131</f>
        <v>741402</v>
      </c>
      <c r="M130" s="173">
        <f>M131</f>
        <v>425887</v>
      </c>
      <c r="N130" s="306">
        <f>M131/L131*100</f>
        <v>57.443465218599357</v>
      </c>
    </row>
    <row r="131" spans="1:14" ht="13.9" customHeight="1" x14ac:dyDescent="0.25">
      <c r="A131" s="56"/>
      <c r="B131" s="45"/>
      <c r="C131" s="45" t="s">
        <v>5</v>
      </c>
      <c r="D131" s="45"/>
      <c r="E131" s="45" t="s">
        <v>186</v>
      </c>
      <c r="F131" s="45" t="s">
        <v>187</v>
      </c>
      <c r="G131" s="45"/>
      <c r="H131" s="296"/>
      <c r="I131" s="91">
        <v>42</v>
      </c>
      <c r="J131" s="163" t="s">
        <v>30</v>
      </c>
      <c r="K131" s="90"/>
      <c r="L131" s="135">
        <v>741402</v>
      </c>
      <c r="M131" s="135">
        <f>M132+M136+M140+M138</f>
        <v>425887</v>
      </c>
      <c r="N131" s="273">
        <f>M131/L131*100</f>
        <v>57.443465218599357</v>
      </c>
    </row>
    <row r="132" spans="1:14" ht="13.9" customHeight="1" x14ac:dyDescent="0.25">
      <c r="A132" s="56"/>
      <c r="B132" s="295"/>
      <c r="C132" s="295"/>
      <c r="D132" s="295"/>
      <c r="E132" s="295"/>
      <c r="F132" s="295"/>
      <c r="G132" s="295"/>
      <c r="H132" s="295"/>
      <c r="I132" s="120" t="s">
        <v>448</v>
      </c>
      <c r="J132" s="8" t="s">
        <v>449</v>
      </c>
      <c r="K132" s="99"/>
      <c r="L132" s="135">
        <f>SUM(L133:L135)</f>
        <v>652994</v>
      </c>
      <c r="M132" s="135">
        <f>SUM(M133:M135)</f>
        <v>339128</v>
      </c>
      <c r="N132" s="311">
        <f t="shared" ref="N132:N142" si="3">M132/L132*100</f>
        <v>51.934320989166828</v>
      </c>
    </row>
    <row r="133" spans="1:14" ht="13.9" customHeight="1" x14ac:dyDescent="0.25">
      <c r="A133" s="56"/>
      <c r="B133" s="295"/>
      <c r="C133" s="295"/>
      <c r="D133" s="295"/>
      <c r="E133" s="295"/>
      <c r="F133" s="295"/>
      <c r="G133" s="295"/>
      <c r="H133" s="295"/>
      <c r="I133" s="120" t="s">
        <v>450</v>
      </c>
      <c r="J133" s="8" t="s">
        <v>453</v>
      </c>
      <c r="K133" s="99"/>
      <c r="L133" s="135">
        <v>250563</v>
      </c>
      <c r="M133" s="135">
        <v>236941</v>
      </c>
      <c r="N133" s="311">
        <f t="shared" si="3"/>
        <v>94.563443126080074</v>
      </c>
    </row>
    <row r="134" spans="1:14" ht="13.9" customHeight="1" x14ac:dyDescent="0.25">
      <c r="A134" s="56"/>
      <c r="B134" s="295"/>
      <c r="C134" s="295"/>
      <c r="D134" s="295"/>
      <c r="E134" s="295"/>
      <c r="F134" s="295"/>
      <c r="G134" s="295"/>
      <c r="H134" s="295"/>
      <c r="I134" s="120" t="s">
        <v>451</v>
      </c>
      <c r="J134" s="8" t="s">
        <v>454</v>
      </c>
      <c r="K134" s="99"/>
      <c r="L134" s="135">
        <v>161372</v>
      </c>
      <c r="M134" s="135">
        <v>100130</v>
      </c>
      <c r="N134" s="311">
        <f t="shared" si="3"/>
        <v>62.049178296110853</v>
      </c>
    </row>
    <row r="135" spans="1:14" ht="13.9" customHeight="1" x14ac:dyDescent="0.25">
      <c r="A135" s="56"/>
      <c r="B135" s="295"/>
      <c r="C135" s="295"/>
      <c r="D135" s="295"/>
      <c r="E135" s="295"/>
      <c r="F135" s="295"/>
      <c r="G135" s="295"/>
      <c r="H135" s="295"/>
      <c r="I135" s="120" t="s">
        <v>452</v>
      </c>
      <c r="J135" s="8" t="s">
        <v>455</v>
      </c>
      <c r="K135" s="99"/>
      <c r="L135" s="135">
        <v>241059</v>
      </c>
      <c r="M135" s="135">
        <v>2057</v>
      </c>
      <c r="N135" s="311">
        <f t="shared" si="3"/>
        <v>0.85331806736110238</v>
      </c>
    </row>
    <row r="136" spans="1:14" ht="13.9" customHeight="1" x14ac:dyDescent="0.25">
      <c r="A136" s="56"/>
      <c r="B136" s="295"/>
      <c r="C136" s="295"/>
      <c r="D136" s="295"/>
      <c r="E136" s="295"/>
      <c r="F136" s="295"/>
      <c r="G136" s="295"/>
      <c r="H136" s="295"/>
      <c r="I136" s="120" t="s">
        <v>456</v>
      </c>
      <c r="J136" s="8" t="s">
        <v>457</v>
      </c>
      <c r="K136" s="99"/>
      <c r="L136" s="135">
        <f>SUM(L137)</f>
        <v>1850</v>
      </c>
      <c r="M136" s="135">
        <f>SUM(M137)</f>
        <v>1850</v>
      </c>
      <c r="N136" s="311">
        <f t="shared" si="3"/>
        <v>100</v>
      </c>
    </row>
    <row r="137" spans="1:14" ht="13.9" customHeight="1" x14ac:dyDescent="0.25">
      <c r="A137" s="56"/>
      <c r="B137" s="295"/>
      <c r="C137" s="295"/>
      <c r="D137" s="295"/>
      <c r="E137" s="295"/>
      <c r="F137" s="295"/>
      <c r="G137" s="295"/>
      <c r="H137" s="295"/>
      <c r="I137" s="120" t="s">
        <v>458</v>
      </c>
      <c r="J137" s="8" t="s">
        <v>459</v>
      </c>
      <c r="K137" s="99"/>
      <c r="L137" s="135">
        <v>1850</v>
      </c>
      <c r="M137" s="135">
        <v>1850</v>
      </c>
      <c r="N137" s="311">
        <f t="shared" si="3"/>
        <v>100</v>
      </c>
    </row>
    <row r="138" spans="1:14" ht="13.9" customHeight="1" x14ac:dyDescent="0.25">
      <c r="A138" s="56"/>
      <c r="B138" s="295"/>
      <c r="C138" s="295"/>
      <c r="D138" s="295"/>
      <c r="E138" s="295"/>
      <c r="F138" s="295"/>
      <c r="G138" s="295"/>
      <c r="H138" s="295"/>
      <c r="I138" s="120" t="s">
        <v>460</v>
      </c>
      <c r="J138" s="8" t="s">
        <v>461</v>
      </c>
      <c r="K138" s="99"/>
      <c r="L138" s="135">
        <f>SUM(L139)</f>
        <v>11401</v>
      </c>
      <c r="M138" s="135">
        <f>SUM(M139)</f>
        <v>11401</v>
      </c>
      <c r="N138" s="311">
        <f t="shared" si="3"/>
        <v>100</v>
      </c>
    </row>
    <row r="139" spans="1:14" ht="13.9" customHeight="1" x14ac:dyDescent="0.25">
      <c r="A139" s="56"/>
      <c r="B139" s="295"/>
      <c r="C139" s="295"/>
      <c r="D139" s="295"/>
      <c r="E139" s="295"/>
      <c r="F139" s="295"/>
      <c r="G139" s="295"/>
      <c r="H139" s="295"/>
      <c r="I139" s="120" t="s">
        <v>462</v>
      </c>
      <c r="J139" s="8" t="s">
        <v>463</v>
      </c>
      <c r="K139" s="99"/>
      <c r="L139" s="135">
        <v>11401</v>
      </c>
      <c r="M139" s="135">
        <v>11401</v>
      </c>
      <c r="N139" s="311">
        <f t="shared" si="3"/>
        <v>100</v>
      </c>
    </row>
    <row r="140" spans="1:14" ht="13.9" customHeight="1" x14ac:dyDescent="0.25">
      <c r="A140" s="56"/>
      <c r="B140" s="295"/>
      <c r="C140" s="295"/>
      <c r="D140" s="295"/>
      <c r="E140" s="295"/>
      <c r="F140" s="295"/>
      <c r="G140" s="295"/>
      <c r="H140" s="295"/>
      <c r="I140" s="120" t="s">
        <v>464</v>
      </c>
      <c r="J140" s="8" t="s">
        <v>465</v>
      </c>
      <c r="K140" s="99"/>
      <c r="L140" s="135">
        <f>SUM(L141:L142)</f>
        <v>75157</v>
      </c>
      <c r="M140" s="135">
        <f>SUM(M141:M142)</f>
        <v>73508</v>
      </c>
      <c r="N140" s="311">
        <f t="shared" si="3"/>
        <v>97.805926261026926</v>
      </c>
    </row>
    <row r="141" spans="1:14" ht="13.9" customHeight="1" x14ac:dyDescent="0.25">
      <c r="A141" s="56"/>
      <c r="B141" s="295"/>
      <c r="C141" s="295"/>
      <c r="D141" s="295"/>
      <c r="E141" s="295"/>
      <c r="F141" s="295"/>
      <c r="G141" s="295"/>
      <c r="H141" s="295"/>
      <c r="I141" s="120" t="s">
        <v>466</v>
      </c>
      <c r="J141" s="8" t="s">
        <v>468</v>
      </c>
      <c r="K141" s="99"/>
      <c r="L141" s="135">
        <v>4657</v>
      </c>
      <c r="M141" s="135">
        <v>2957</v>
      </c>
      <c r="N141" s="311">
        <f t="shared" si="3"/>
        <v>63.495812754992485</v>
      </c>
    </row>
    <row r="142" spans="1:14" ht="13.9" customHeight="1" x14ac:dyDescent="0.25">
      <c r="A142" s="56"/>
      <c r="B142" s="295"/>
      <c r="C142" s="295"/>
      <c r="D142" s="295"/>
      <c r="E142" s="295"/>
      <c r="F142" s="295"/>
      <c r="G142" s="295"/>
      <c r="H142" s="295"/>
      <c r="I142" s="88" t="s">
        <v>467</v>
      </c>
      <c r="J142" s="136" t="s">
        <v>469</v>
      </c>
      <c r="K142" s="87"/>
      <c r="L142" s="135">
        <v>70500</v>
      </c>
      <c r="M142" s="135">
        <v>70551</v>
      </c>
      <c r="N142" s="312">
        <f t="shared" si="3"/>
        <v>100.07234042553192</v>
      </c>
    </row>
    <row r="143" spans="1:14" ht="13.9" customHeight="1" x14ac:dyDescent="0.25">
      <c r="A143" s="58"/>
      <c r="B143" s="59"/>
      <c r="C143" s="59"/>
      <c r="D143" s="59"/>
      <c r="E143" s="59"/>
      <c r="F143" s="59"/>
      <c r="G143" s="59"/>
      <c r="H143" s="59"/>
      <c r="I143" s="12" t="s">
        <v>242</v>
      </c>
      <c r="J143" s="12"/>
      <c r="K143" s="12"/>
      <c r="L143" s="13"/>
      <c r="M143" s="13"/>
      <c r="N143" s="307"/>
    </row>
    <row r="144" spans="1:14" ht="13.9" customHeight="1" x14ac:dyDescent="0.25">
      <c r="A144" s="147"/>
      <c r="B144" s="148"/>
      <c r="C144" s="148"/>
      <c r="D144" s="148"/>
      <c r="E144" s="148"/>
      <c r="F144" s="148"/>
      <c r="G144" s="148"/>
      <c r="H144" s="149" t="s">
        <v>75</v>
      </c>
      <c r="I144" s="150" t="s">
        <v>75</v>
      </c>
      <c r="J144" s="151" t="s">
        <v>15</v>
      </c>
      <c r="K144" s="152"/>
      <c r="L144" s="153">
        <v>0</v>
      </c>
      <c r="M144" s="153"/>
      <c r="N144" s="275">
        <v>0</v>
      </c>
    </row>
    <row r="145" spans="1:14" ht="13.9" customHeight="1" x14ac:dyDescent="0.25">
      <c r="A145" s="97"/>
      <c r="B145" s="98"/>
      <c r="C145" s="98"/>
      <c r="D145" s="98"/>
      <c r="E145" s="98"/>
      <c r="F145" s="98"/>
      <c r="G145" s="98"/>
      <c r="H145" s="156"/>
      <c r="I145" s="182" t="s">
        <v>31</v>
      </c>
      <c r="J145" s="163" t="s">
        <v>32</v>
      </c>
      <c r="K145" s="90"/>
      <c r="L145" s="183">
        <v>0</v>
      </c>
      <c r="M145" s="183"/>
      <c r="N145" s="276">
        <v>0</v>
      </c>
    </row>
    <row r="146" spans="1:14" ht="13.9" customHeight="1" x14ac:dyDescent="0.25">
      <c r="A146" s="143"/>
      <c r="B146" s="144"/>
      <c r="C146" s="144"/>
      <c r="D146" s="144"/>
      <c r="E146" s="144"/>
      <c r="F146" s="144"/>
      <c r="G146" s="144"/>
      <c r="H146" s="145" t="s">
        <v>75</v>
      </c>
      <c r="I146" s="66">
        <v>5</v>
      </c>
      <c r="J146" s="137" t="s">
        <v>16</v>
      </c>
      <c r="K146" s="133"/>
      <c r="L146" s="146">
        <v>0</v>
      </c>
      <c r="M146" s="146"/>
      <c r="N146" s="275">
        <v>0</v>
      </c>
    </row>
    <row r="147" spans="1:14" ht="13.9" customHeight="1" x14ac:dyDescent="0.25">
      <c r="A147" s="202"/>
      <c r="B147" s="130"/>
      <c r="C147" s="130"/>
      <c r="D147" s="130"/>
      <c r="E147" s="130"/>
      <c r="F147" s="130"/>
      <c r="G147" s="130"/>
      <c r="H147" s="203"/>
      <c r="I147" s="204" t="s">
        <v>33</v>
      </c>
      <c r="J147" s="164" t="s">
        <v>34</v>
      </c>
      <c r="K147" s="86"/>
      <c r="L147" s="205">
        <v>0</v>
      </c>
      <c r="M147" s="205"/>
      <c r="N147" s="277">
        <v>0</v>
      </c>
    </row>
    <row r="148" spans="1:14" ht="13.9" customHeight="1" x14ac:dyDescent="0.25">
      <c r="A148" s="45"/>
      <c r="B148" s="45"/>
      <c r="C148" s="45"/>
      <c r="D148" s="45"/>
      <c r="E148" s="45"/>
      <c r="F148" s="45"/>
      <c r="G148" s="45"/>
      <c r="H148" s="45"/>
      <c r="I148" s="221"/>
      <c r="J148" s="9"/>
      <c r="K148" s="9"/>
      <c r="L148" s="278"/>
      <c r="M148" s="278"/>
      <c r="N148" s="279"/>
    </row>
    <row r="149" spans="1:14" ht="13.9" customHeight="1" x14ac:dyDescent="0.25">
      <c r="A149" s="340" t="s">
        <v>289</v>
      </c>
      <c r="B149" s="341"/>
      <c r="C149" s="341"/>
      <c r="D149" s="341"/>
      <c r="E149" s="341"/>
      <c r="F149" s="341"/>
      <c r="G149" s="341"/>
      <c r="H149" s="341"/>
      <c r="I149" s="341"/>
      <c r="J149" s="341"/>
      <c r="K149" s="342"/>
      <c r="L149" s="281" t="s">
        <v>475</v>
      </c>
      <c r="M149" s="281" t="s">
        <v>474</v>
      </c>
      <c r="N149" s="282" t="s">
        <v>2</v>
      </c>
    </row>
    <row r="150" spans="1:14" ht="13.9" customHeight="1" x14ac:dyDescent="0.25">
      <c r="A150" s="324" t="s">
        <v>264</v>
      </c>
      <c r="B150" s="325"/>
      <c r="C150" s="325"/>
      <c r="D150" s="325"/>
      <c r="E150" s="325"/>
      <c r="F150" s="325"/>
      <c r="G150" s="325"/>
      <c r="H150" s="325"/>
      <c r="I150" s="325"/>
      <c r="J150" s="325"/>
      <c r="K150" s="325"/>
      <c r="L150" s="283">
        <f>L151+L154+L156+L159+L162+L166+L169+L174+L178</f>
        <v>1546464</v>
      </c>
      <c r="M150" s="283">
        <f>M151+M154+M156+M159+M162+M166+M169+M174+M178</f>
        <v>1208214</v>
      </c>
      <c r="N150" s="290">
        <f>M150/L150*100</f>
        <v>78.12752188217766</v>
      </c>
    </row>
    <row r="151" spans="1:14" ht="13.9" customHeight="1" x14ac:dyDescent="0.25">
      <c r="A151" s="324" t="s">
        <v>265</v>
      </c>
      <c r="B151" s="325"/>
      <c r="C151" s="325"/>
      <c r="D151" s="325"/>
      <c r="E151" s="325"/>
      <c r="F151" s="325"/>
      <c r="G151" s="325"/>
      <c r="H151" s="325"/>
      <c r="I151" s="325"/>
      <c r="J151" s="325"/>
      <c r="K151" s="325"/>
      <c r="L151" s="283">
        <f>SUM(L152)</f>
        <v>375921</v>
      </c>
      <c r="M151" s="283">
        <f>SUM(M152:M153)</f>
        <v>706554</v>
      </c>
      <c r="N151" s="290">
        <f t="shared" ref="N151:N181" si="4">M151/L151*100</f>
        <v>187.95278795278796</v>
      </c>
    </row>
    <row r="152" spans="1:14" ht="13.9" customHeight="1" x14ac:dyDescent="0.25">
      <c r="A152" s="343" t="s">
        <v>266</v>
      </c>
      <c r="B152" s="344"/>
      <c r="C152" s="344"/>
      <c r="D152" s="344"/>
      <c r="E152" s="344"/>
      <c r="F152" s="344"/>
      <c r="G152" s="344"/>
      <c r="H152" s="344"/>
      <c r="I152" s="344"/>
      <c r="J152" s="344"/>
      <c r="K152" s="344"/>
      <c r="L152" s="233">
        <v>375921</v>
      </c>
      <c r="M152" s="233">
        <v>702659</v>
      </c>
      <c r="N152" s="290">
        <f t="shared" si="4"/>
        <v>186.91666600163333</v>
      </c>
    </row>
    <row r="153" spans="1:14" ht="13.9" customHeight="1" x14ac:dyDescent="0.25">
      <c r="A153" s="343" t="s">
        <v>470</v>
      </c>
      <c r="B153" s="344"/>
      <c r="C153" s="344"/>
      <c r="D153" s="344"/>
      <c r="E153" s="344"/>
      <c r="F153" s="344"/>
      <c r="G153" s="344"/>
      <c r="H153" s="344"/>
      <c r="I153" s="344"/>
      <c r="J153" s="344"/>
      <c r="K153" s="344"/>
      <c r="L153" s="303"/>
      <c r="M153" s="233">
        <v>3895</v>
      </c>
      <c r="N153" s="290">
        <v>0</v>
      </c>
    </row>
    <row r="154" spans="1:14" ht="13.9" customHeight="1" x14ac:dyDescent="0.25">
      <c r="A154" s="345" t="s">
        <v>267</v>
      </c>
      <c r="B154" s="346"/>
      <c r="C154" s="346"/>
      <c r="D154" s="346"/>
      <c r="E154" s="346"/>
      <c r="F154" s="346"/>
      <c r="G154" s="346"/>
      <c r="H154" s="346"/>
      <c r="I154" s="346"/>
      <c r="J154" s="346"/>
      <c r="K154" s="346"/>
      <c r="L154" s="283">
        <f>SUM(L155)</f>
        <v>69500</v>
      </c>
      <c r="M154" s="283"/>
      <c r="N154" s="290">
        <f t="shared" si="4"/>
        <v>0</v>
      </c>
    </row>
    <row r="155" spans="1:14" ht="13.9" customHeight="1" x14ac:dyDescent="0.25">
      <c r="A155" s="326" t="s">
        <v>268</v>
      </c>
      <c r="B155" s="327"/>
      <c r="C155" s="327"/>
      <c r="D155" s="327"/>
      <c r="E155" s="327"/>
      <c r="F155" s="327"/>
      <c r="G155" s="327"/>
      <c r="H155" s="327"/>
      <c r="I155" s="327"/>
      <c r="J155" s="327"/>
      <c r="K155" s="327"/>
      <c r="L155" s="233">
        <v>69500</v>
      </c>
      <c r="M155" s="233">
        <v>0</v>
      </c>
      <c r="N155" s="290">
        <f t="shared" si="4"/>
        <v>0</v>
      </c>
    </row>
    <row r="156" spans="1:14" ht="13.9" customHeight="1" x14ac:dyDescent="0.25">
      <c r="A156" s="324" t="s">
        <v>269</v>
      </c>
      <c r="B156" s="325"/>
      <c r="C156" s="325"/>
      <c r="D156" s="325"/>
      <c r="E156" s="325"/>
      <c r="F156" s="325"/>
      <c r="G156" s="325"/>
      <c r="H156" s="325"/>
      <c r="I156" s="325"/>
      <c r="J156" s="325"/>
      <c r="K156" s="325"/>
      <c r="L156" s="283">
        <f>L158</f>
        <v>400374</v>
      </c>
      <c r="M156" s="283">
        <f>SUM(M157:M158)</f>
        <v>102187</v>
      </c>
      <c r="N156" s="290">
        <f t="shared" si="4"/>
        <v>25.5228861014951</v>
      </c>
    </row>
    <row r="157" spans="1:14" ht="13.9" customHeight="1" x14ac:dyDescent="0.25">
      <c r="A157" s="326" t="s">
        <v>471</v>
      </c>
      <c r="B157" s="327"/>
      <c r="C157" s="327"/>
      <c r="D157" s="327"/>
      <c r="E157" s="327"/>
      <c r="F157" s="327"/>
      <c r="G157" s="327"/>
      <c r="H157" s="327"/>
      <c r="I157" s="327"/>
      <c r="J157" s="327"/>
      <c r="K157" s="327"/>
      <c r="L157" s="283"/>
      <c r="M157" s="233">
        <v>2057</v>
      </c>
      <c r="N157" s="290">
        <v>0</v>
      </c>
    </row>
    <row r="158" spans="1:14" ht="13.9" customHeight="1" x14ac:dyDescent="0.25">
      <c r="A158" s="326" t="s">
        <v>270</v>
      </c>
      <c r="B158" s="327"/>
      <c r="C158" s="327"/>
      <c r="D158" s="327"/>
      <c r="E158" s="327"/>
      <c r="F158" s="327"/>
      <c r="G158" s="327"/>
      <c r="H158" s="327"/>
      <c r="I158" s="327"/>
      <c r="J158" s="327"/>
      <c r="K158" s="327"/>
      <c r="L158" s="233">
        <v>400374</v>
      </c>
      <c r="M158" s="233">
        <v>100130</v>
      </c>
      <c r="N158" s="290">
        <f t="shared" si="4"/>
        <v>25.009116476094849</v>
      </c>
    </row>
    <row r="159" spans="1:14" ht="13.9" customHeight="1" x14ac:dyDescent="0.25">
      <c r="A159" s="324" t="s">
        <v>271</v>
      </c>
      <c r="B159" s="325"/>
      <c r="C159" s="325"/>
      <c r="D159" s="325"/>
      <c r="E159" s="325"/>
      <c r="F159" s="325"/>
      <c r="G159" s="325"/>
      <c r="H159" s="325"/>
      <c r="I159" s="325"/>
      <c r="J159" s="325"/>
      <c r="K159" s="325"/>
      <c r="L159" s="283">
        <f>SUM(L160:L161)</f>
        <v>15800</v>
      </c>
      <c r="M159" s="283">
        <v>70550</v>
      </c>
      <c r="N159" s="290">
        <f t="shared" si="4"/>
        <v>446.51898734177217</v>
      </c>
    </row>
    <row r="160" spans="1:14" ht="13.9" customHeight="1" x14ac:dyDescent="0.25">
      <c r="A160" s="326" t="s">
        <v>272</v>
      </c>
      <c r="B160" s="327"/>
      <c r="C160" s="327"/>
      <c r="D160" s="327"/>
      <c r="E160" s="327"/>
      <c r="F160" s="327"/>
      <c r="G160" s="327"/>
      <c r="H160" s="327"/>
      <c r="I160" s="327"/>
      <c r="J160" s="327"/>
      <c r="K160" s="327"/>
      <c r="L160" s="233">
        <v>0</v>
      </c>
      <c r="M160" s="233">
        <v>70550</v>
      </c>
      <c r="N160" s="290">
        <v>0</v>
      </c>
    </row>
    <row r="161" spans="1:14" ht="13.9" customHeight="1" x14ac:dyDescent="0.25">
      <c r="A161" s="326" t="s">
        <v>273</v>
      </c>
      <c r="B161" s="327"/>
      <c r="C161" s="327"/>
      <c r="D161" s="327"/>
      <c r="E161" s="327"/>
      <c r="F161" s="327"/>
      <c r="G161" s="327"/>
      <c r="H161" s="327"/>
      <c r="I161" s="327"/>
      <c r="J161" s="327"/>
      <c r="K161" s="327"/>
      <c r="L161" s="233">
        <v>15800</v>
      </c>
      <c r="M161" s="233">
        <v>0</v>
      </c>
      <c r="N161" s="290">
        <f t="shared" si="4"/>
        <v>0</v>
      </c>
    </row>
    <row r="162" spans="1:14" ht="13.9" customHeight="1" x14ac:dyDescent="0.25">
      <c r="A162" s="324" t="s">
        <v>274</v>
      </c>
      <c r="B162" s="325"/>
      <c r="C162" s="325"/>
      <c r="D162" s="325"/>
      <c r="E162" s="325"/>
      <c r="F162" s="325"/>
      <c r="G162" s="325"/>
      <c r="H162" s="325"/>
      <c r="I162" s="325"/>
      <c r="J162" s="325"/>
      <c r="K162" s="325"/>
      <c r="L162" s="283">
        <f>SUM(L163:L165)</f>
        <v>309944</v>
      </c>
      <c r="M162" s="283">
        <f>SUM(M163:M165)</f>
        <v>488</v>
      </c>
      <c r="N162" s="290">
        <f t="shared" si="4"/>
        <v>0.15744779702139741</v>
      </c>
    </row>
    <row r="163" spans="1:14" ht="13.9" customHeight="1" x14ac:dyDescent="0.25">
      <c r="A163" s="326" t="s">
        <v>275</v>
      </c>
      <c r="B163" s="327"/>
      <c r="C163" s="327"/>
      <c r="D163" s="327"/>
      <c r="E163" s="327"/>
      <c r="F163" s="327"/>
      <c r="G163" s="327"/>
      <c r="H163" s="327"/>
      <c r="I163" s="327"/>
      <c r="J163" s="327"/>
      <c r="K163" s="327"/>
      <c r="L163" s="233">
        <v>250000</v>
      </c>
      <c r="M163" s="233"/>
      <c r="N163" s="290">
        <f t="shared" si="4"/>
        <v>0</v>
      </c>
    </row>
    <row r="164" spans="1:14" ht="13.9" customHeight="1" x14ac:dyDescent="0.25">
      <c r="A164" s="326" t="s">
        <v>472</v>
      </c>
      <c r="B164" s="327"/>
      <c r="C164" s="327"/>
      <c r="D164" s="327"/>
      <c r="E164" s="327"/>
      <c r="F164" s="327"/>
      <c r="G164" s="327"/>
      <c r="H164" s="327"/>
      <c r="I164" s="327"/>
      <c r="J164" s="327"/>
      <c r="K164" s="327"/>
      <c r="L164" s="233"/>
      <c r="M164" s="233">
        <v>488</v>
      </c>
      <c r="N164" s="290">
        <v>0</v>
      </c>
    </row>
    <row r="165" spans="1:14" ht="13.9" customHeight="1" x14ac:dyDescent="0.25">
      <c r="A165" s="326" t="s">
        <v>276</v>
      </c>
      <c r="B165" s="327"/>
      <c r="C165" s="327"/>
      <c r="D165" s="327"/>
      <c r="E165" s="327"/>
      <c r="F165" s="327"/>
      <c r="G165" s="327"/>
      <c r="H165" s="327"/>
      <c r="I165" s="327"/>
      <c r="J165" s="327"/>
      <c r="K165" s="327"/>
      <c r="L165" s="233">
        <v>59944</v>
      </c>
      <c r="M165" s="233"/>
      <c r="N165" s="290">
        <f t="shared" si="4"/>
        <v>0</v>
      </c>
    </row>
    <row r="166" spans="1:14" ht="13.9" customHeight="1" x14ac:dyDescent="0.25">
      <c r="A166" s="324" t="s">
        <v>277</v>
      </c>
      <c r="B166" s="325"/>
      <c r="C166" s="325"/>
      <c r="D166" s="325"/>
      <c r="E166" s="325"/>
      <c r="F166" s="325"/>
      <c r="G166" s="325"/>
      <c r="H166" s="325"/>
      <c r="I166" s="325"/>
      <c r="J166" s="325"/>
      <c r="K166" s="325"/>
      <c r="L166" s="283">
        <f>L167</f>
        <v>4500</v>
      </c>
      <c r="M166" s="283">
        <f>SUM(M167:M168)</f>
        <v>293</v>
      </c>
      <c r="N166" s="290">
        <f t="shared" si="4"/>
        <v>6.5111111111111102</v>
      </c>
    </row>
    <row r="167" spans="1:14" ht="13.9" customHeight="1" x14ac:dyDescent="0.25">
      <c r="A167" s="326" t="s">
        <v>278</v>
      </c>
      <c r="B167" s="327"/>
      <c r="C167" s="327"/>
      <c r="D167" s="327"/>
      <c r="E167" s="327"/>
      <c r="F167" s="327"/>
      <c r="G167" s="327"/>
      <c r="H167" s="327"/>
      <c r="I167" s="327"/>
      <c r="J167" s="327"/>
      <c r="K167" s="327"/>
      <c r="L167" s="233">
        <v>4500</v>
      </c>
      <c r="M167" s="233"/>
      <c r="N167" s="290">
        <f t="shared" si="4"/>
        <v>0</v>
      </c>
    </row>
    <row r="168" spans="1:14" ht="13.9" customHeight="1" x14ac:dyDescent="0.25">
      <c r="A168" s="326" t="s">
        <v>473</v>
      </c>
      <c r="B168" s="327"/>
      <c r="C168" s="327"/>
      <c r="D168" s="327"/>
      <c r="E168" s="327"/>
      <c r="F168" s="327"/>
      <c r="G168" s="327"/>
      <c r="H168" s="327"/>
      <c r="I168" s="327"/>
      <c r="J168" s="327"/>
      <c r="K168" s="327"/>
      <c r="L168" s="233"/>
      <c r="M168" s="233">
        <v>293</v>
      </c>
      <c r="N168" s="290">
        <v>0</v>
      </c>
    </row>
    <row r="169" spans="1:14" ht="13.9" customHeight="1" x14ac:dyDescent="0.25">
      <c r="A169" s="324" t="s">
        <v>279</v>
      </c>
      <c r="B169" s="325"/>
      <c r="C169" s="325"/>
      <c r="D169" s="325"/>
      <c r="E169" s="325"/>
      <c r="F169" s="325"/>
      <c r="G169" s="325"/>
      <c r="H169" s="325"/>
      <c r="I169" s="325"/>
      <c r="J169" s="325"/>
      <c r="K169" s="325"/>
      <c r="L169" s="283">
        <f>SUM(L170:L173)</f>
        <v>268108</v>
      </c>
      <c r="M169" s="283">
        <f>SUM(M170:M173)</f>
        <v>244733</v>
      </c>
      <c r="N169" s="290">
        <f t="shared" si="4"/>
        <v>91.281498500604229</v>
      </c>
    </row>
    <row r="170" spans="1:14" ht="13.9" customHeight="1" x14ac:dyDescent="0.25">
      <c r="A170" s="326" t="s">
        <v>280</v>
      </c>
      <c r="B170" s="327"/>
      <c r="C170" s="327"/>
      <c r="D170" s="327"/>
      <c r="E170" s="327"/>
      <c r="F170" s="327"/>
      <c r="G170" s="327"/>
      <c r="H170" s="327"/>
      <c r="I170" s="327"/>
      <c r="J170" s="327"/>
      <c r="K170" s="327"/>
      <c r="L170" s="233">
        <v>3570</v>
      </c>
      <c r="M170" s="233">
        <v>132452</v>
      </c>
      <c r="N170" s="290">
        <f t="shared" si="4"/>
        <v>3710.1400560224092</v>
      </c>
    </row>
    <row r="171" spans="1:14" ht="13.9" customHeight="1" x14ac:dyDescent="0.25">
      <c r="A171" s="326" t="s">
        <v>290</v>
      </c>
      <c r="B171" s="327"/>
      <c r="C171" s="327"/>
      <c r="D171" s="327"/>
      <c r="E171" s="327"/>
      <c r="F171" s="327"/>
      <c r="G171" s="327"/>
      <c r="H171" s="327"/>
      <c r="I171" s="327"/>
      <c r="J171" s="327"/>
      <c r="K171" s="327"/>
      <c r="L171" s="233">
        <v>127719</v>
      </c>
      <c r="M171" s="233">
        <v>104489</v>
      </c>
      <c r="N171" s="290">
        <f t="shared" si="4"/>
        <v>81.811633351341612</v>
      </c>
    </row>
    <row r="172" spans="1:14" ht="13.9" customHeight="1" x14ac:dyDescent="0.25">
      <c r="A172" s="326" t="s">
        <v>281</v>
      </c>
      <c r="B172" s="327"/>
      <c r="C172" s="327"/>
      <c r="D172" s="327"/>
      <c r="E172" s="327"/>
      <c r="F172" s="327"/>
      <c r="G172" s="327"/>
      <c r="H172" s="327"/>
      <c r="I172" s="327"/>
      <c r="J172" s="327"/>
      <c r="K172" s="327"/>
      <c r="L172" s="233">
        <v>6000</v>
      </c>
      <c r="M172" s="233">
        <v>5952</v>
      </c>
      <c r="N172" s="290">
        <f t="shared" si="4"/>
        <v>99.2</v>
      </c>
    </row>
    <row r="173" spans="1:14" ht="13.9" customHeight="1" x14ac:dyDescent="0.25">
      <c r="A173" s="326" t="s">
        <v>291</v>
      </c>
      <c r="B173" s="327"/>
      <c r="C173" s="327"/>
      <c r="D173" s="327"/>
      <c r="E173" s="327"/>
      <c r="F173" s="327"/>
      <c r="G173" s="327"/>
      <c r="H173" s="327"/>
      <c r="I173" s="327"/>
      <c r="J173" s="327"/>
      <c r="K173" s="327"/>
      <c r="L173" s="233">
        <v>130819</v>
      </c>
      <c r="M173" s="233">
        <v>1840</v>
      </c>
      <c r="N173" s="290">
        <f t="shared" si="4"/>
        <v>1.4065235172260908</v>
      </c>
    </row>
    <row r="174" spans="1:14" ht="13.9" customHeight="1" x14ac:dyDescent="0.25">
      <c r="A174" s="324" t="s">
        <v>282</v>
      </c>
      <c r="B174" s="325"/>
      <c r="C174" s="325"/>
      <c r="D174" s="325"/>
      <c r="E174" s="325"/>
      <c r="F174" s="325"/>
      <c r="G174" s="325"/>
      <c r="H174" s="325"/>
      <c r="I174" s="325"/>
      <c r="J174" s="325"/>
      <c r="K174" s="325"/>
      <c r="L174" s="283">
        <f>SUM(L175:L177)</f>
        <v>80485</v>
      </c>
      <c r="M174" s="283">
        <f>SUM(M175:M177)</f>
        <v>23716</v>
      </c>
      <c r="N174" s="290">
        <f t="shared" si="4"/>
        <v>29.466360191340002</v>
      </c>
    </row>
    <row r="175" spans="1:14" ht="13.9" customHeight="1" x14ac:dyDescent="0.25">
      <c r="A175" s="326" t="s">
        <v>292</v>
      </c>
      <c r="B175" s="327"/>
      <c r="C175" s="327"/>
      <c r="D175" s="327"/>
      <c r="E175" s="327"/>
      <c r="F175" s="327"/>
      <c r="G175" s="327"/>
      <c r="H175" s="327"/>
      <c r="I175" s="327"/>
      <c r="J175" s="327"/>
      <c r="K175" s="327"/>
      <c r="L175" s="233">
        <v>48000</v>
      </c>
      <c r="M175" s="233">
        <v>92</v>
      </c>
      <c r="N175" s="290">
        <f t="shared" si="4"/>
        <v>0.19166666666666665</v>
      </c>
    </row>
    <row r="176" spans="1:14" ht="13.9" customHeight="1" x14ac:dyDescent="0.25">
      <c r="A176" s="326" t="s">
        <v>283</v>
      </c>
      <c r="B176" s="327"/>
      <c r="C176" s="327"/>
      <c r="D176" s="327"/>
      <c r="E176" s="327"/>
      <c r="F176" s="327"/>
      <c r="G176" s="327"/>
      <c r="H176" s="327"/>
      <c r="I176" s="327"/>
      <c r="J176" s="327"/>
      <c r="K176" s="327"/>
      <c r="L176" s="233">
        <v>10540</v>
      </c>
      <c r="M176" s="233">
        <v>9944</v>
      </c>
      <c r="N176" s="290">
        <f t="shared" si="4"/>
        <v>94.345351043643262</v>
      </c>
    </row>
    <row r="177" spans="1:14" ht="13.9" customHeight="1" x14ac:dyDescent="0.25">
      <c r="A177" s="326" t="s">
        <v>284</v>
      </c>
      <c r="B177" s="327"/>
      <c r="C177" s="327"/>
      <c r="D177" s="327"/>
      <c r="E177" s="327"/>
      <c r="F177" s="327"/>
      <c r="G177" s="327"/>
      <c r="H177" s="327"/>
      <c r="I177" s="327"/>
      <c r="J177" s="327"/>
      <c r="K177" s="327"/>
      <c r="L177" s="233">
        <v>21945</v>
      </c>
      <c r="M177" s="233">
        <v>13680</v>
      </c>
      <c r="N177" s="290">
        <f t="shared" si="4"/>
        <v>62.337662337662337</v>
      </c>
    </row>
    <row r="178" spans="1:14" ht="13.9" customHeight="1" x14ac:dyDescent="0.25">
      <c r="A178" s="324" t="s">
        <v>285</v>
      </c>
      <c r="B178" s="325"/>
      <c r="C178" s="325"/>
      <c r="D178" s="325"/>
      <c r="E178" s="325"/>
      <c r="F178" s="325"/>
      <c r="G178" s="325"/>
      <c r="H178" s="325"/>
      <c r="I178" s="325"/>
      <c r="J178" s="325"/>
      <c r="K178" s="325"/>
      <c r="L178" s="283">
        <f>SUM(L179:L181)</f>
        <v>21832</v>
      </c>
      <c r="M178" s="283">
        <f>SUM(M179:M181)</f>
        <v>59693</v>
      </c>
      <c r="N178" s="290">
        <f t="shared" si="4"/>
        <v>273.41975082447783</v>
      </c>
    </row>
    <row r="179" spans="1:14" ht="13.9" customHeight="1" x14ac:dyDescent="0.25">
      <c r="A179" s="326" t="s">
        <v>286</v>
      </c>
      <c r="B179" s="327"/>
      <c r="C179" s="327"/>
      <c r="D179" s="327"/>
      <c r="E179" s="327"/>
      <c r="F179" s="327"/>
      <c r="G179" s="327"/>
      <c r="H179" s="327"/>
      <c r="I179" s="327"/>
      <c r="J179" s="327"/>
      <c r="K179" s="327"/>
      <c r="L179" s="233">
        <v>7306</v>
      </c>
      <c r="M179" s="233">
        <v>7302</v>
      </c>
      <c r="N179" s="290">
        <f t="shared" si="4"/>
        <v>99.945250479058316</v>
      </c>
    </row>
    <row r="180" spans="1:14" ht="13.9" customHeight="1" x14ac:dyDescent="0.25">
      <c r="A180" s="326" t="s">
        <v>287</v>
      </c>
      <c r="B180" s="327"/>
      <c r="C180" s="327"/>
      <c r="D180" s="327"/>
      <c r="E180" s="327"/>
      <c r="F180" s="327"/>
      <c r="G180" s="327"/>
      <c r="H180" s="327"/>
      <c r="I180" s="327"/>
      <c r="J180" s="327"/>
      <c r="K180" s="327"/>
      <c r="L180" s="233">
        <v>14000</v>
      </c>
      <c r="M180" s="233">
        <v>52391</v>
      </c>
      <c r="N180" s="290">
        <f t="shared" si="4"/>
        <v>374.22142857142859</v>
      </c>
    </row>
    <row r="181" spans="1:14" ht="13.9" customHeight="1" x14ac:dyDescent="0.25">
      <c r="A181" s="326" t="s">
        <v>288</v>
      </c>
      <c r="B181" s="327"/>
      <c r="C181" s="327"/>
      <c r="D181" s="327"/>
      <c r="E181" s="327"/>
      <c r="F181" s="327"/>
      <c r="G181" s="327"/>
      <c r="H181" s="327"/>
      <c r="I181" s="327"/>
      <c r="J181" s="327"/>
      <c r="K181" s="327"/>
      <c r="L181" s="280">
        <v>526</v>
      </c>
      <c r="M181" s="280"/>
      <c r="N181" s="290">
        <f t="shared" si="4"/>
        <v>0</v>
      </c>
    </row>
    <row r="182" spans="1:14" ht="13.9" customHeight="1" x14ac:dyDescent="0.25">
      <c r="A182" s="221"/>
      <c r="B182" s="187"/>
      <c r="C182" s="187"/>
      <c r="D182" s="187"/>
      <c r="E182" s="187"/>
      <c r="F182" s="187"/>
      <c r="G182" s="187"/>
      <c r="H182" s="187"/>
      <c r="I182" s="187"/>
      <c r="J182" s="187"/>
      <c r="K182" s="187"/>
      <c r="L182" s="278"/>
      <c r="M182" s="278"/>
      <c r="N182" s="279"/>
    </row>
    <row r="183" spans="1:14" x14ac:dyDescent="0.25">
      <c r="A183" s="328"/>
      <c r="B183" s="329"/>
      <c r="C183" s="329"/>
      <c r="D183" s="329"/>
      <c r="E183" s="329"/>
      <c r="F183" s="329"/>
      <c r="G183" s="329"/>
      <c r="H183" s="329"/>
      <c r="I183" s="329"/>
      <c r="J183" s="329"/>
      <c r="K183" s="329"/>
      <c r="L183" s="16"/>
      <c r="M183" s="16"/>
      <c r="N183" s="17"/>
    </row>
    <row r="184" spans="1:14" x14ac:dyDescent="0.25">
      <c r="A184" s="316"/>
      <c r="B184" s="316"/>
      <c r="C184" s="316"/>
      <c r="D184" s="316"/>
      <c r="E184" s="316"/>
      <c r="F184" s="316"/>
      <c r="G184" s="316"/>
      <c r="H184" s="316"/>
      <c r="I184" s="316"/>
      <c r="J184" s="316"/>
      <c r="K184" s="316"/>
      <c r="L184" s="316"/>
      <c r="M184" s="316"/>
      <c r="N184" s="316"/>
    </row>
    <row r="185" spans="1:14" x14ac:dyDescent="0.25">
      <c r="A185" s="315"/>
      <c r="B185" s="315"/>
      <c r="C185" s="315"/>
      <c r="D185" s="315"/>
      <c r="E185" s="315"/>
      <c r="F185" s="315"/>
      <c r="G185" s="315"/>
      <c r="H185" s="315"/>
      <c r="I185" s="315"/>
      <c r="J185" s="315"/>
      <c r="K185" s="315"/>
      <c r="L185" s="315"/>
      <c r="M185" s="315"/>
      <c r="N185" s="315"/>
    </row>
    <row r="186" spans="1:14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16"/>
      <c r="M186" s="16"/>
      <c r="N186" s="17"/>
    </row>
    <row r="187" spans="1:14" x14ac:dyDescent="0.25">
      <c r="A187" s="16"/>
      <c r="B187" s="16"/>
      <c r="C187" s="16"/>
      <c r="D187" s="16"/>
      <c r="E187" s="16"/>
      <c r="F187" s="16"/>
      <c r="G187" s="16"/>
      <c r="H187" s="16"/>
      <c r="I187" s="40"/>
      <c r="J187" s="40"/>
      <c r="K187" s="40"/>
      <c r="L187" s="16"/>
      <c r="M187" s="16"/>
      <c r="N187" s="17"/>
    </row>
    <row r="188" spans="1:14" x14ac:dyDescent="0.25">
      <c r="A188" s="16"/>
      <c r="B188" s="16"/>
      <c r="C188" s="16"/>
      <c r="D188" s="16"/>
      <c r="E188" s="16"/>
      <c r="F188" s="16"/>
      <c r="G188" s="16"/>
      <c r="H188" s="16"/>
      <c r="I188" s="40"/>
      <c r="J188" s="41" t="s">
        <v>4</v>
      </c>
      <c r="K188" s="42"/>
      <c r="L188" s="16"/>
      <c r="M188" s="16"/>
      <c r="N188" s="17"/>
    </row>
    <row r="189" spans="1:14" x14ac:dyDescent="0.25">
      <c r="A189" s="16"/>
      <c r="B189" s="16"/>
      <c r="C189" s="16"/>
      <c r="D189" s="16"/>
      <c r="E189" s="16"/>
      <c r="F189" s="16"/>
      <c r="G189" s="16"/>
      <c r="H189" s="16"/>
      <c r="I189" s="43">
        <v>1</v>
      </c>
      <c r="J189" s="44" t="s">
        <v>35</v>
      </c>
      <c r="K189" s="44"/>
      <c r="L189" s="16"/>
      <c r="M189" s="16"/>
      <c r="N189" s="17"/>
    </row>
    <row r="190" spans="1:14" x14ac:dyDescent="0.25">
      <c r="A190" s="16"/>
      <c r="B190" s="16"/>
      <c r="C190" s="16"/>
      <c r="D190" s="16"/>
      <c r="E190" s="16"/>
      <c r="F190" s="16"/>
      <c r="G190" s="16"/>
      <c r="H190" s="16"/>
      <c r="I190" s="43" t="s">
        <v>185</v>
      </c>
      <c r="J190" s="44" t="s">
        <v>189</v>
      </c>
      <c r="K190" s="44"/>
      <c r="L190" s="16"/>
      <c r="M190" s="16"/>
      <c r="N190" s="17"/>
    </row>
    <row r="191" spans="1:14" x14ac:dyDescent="0.25">
      <c r="A191" s="16"/>
      <c r="B191" s="16"/>
      <c r="C191" s="16"/>
      <c r="D191" s="16"/>
      <c r="E191" s="16"/>
      <c r="F191" s="16"/>
      <c r="G191" s="16"/>
      <c r="H191" s="16"/>
      <c r="I191" s="43" t="s">
        <v>5</v>
      </c>
      <c r="J191" s="44" t="s">
        <v>36</v>
      </c>
      <c r="K191" s="44"/>
      <c r="L191" s="16"/>
      <c r="M191" s="16"/>
      <c r="N191" s="17"/>
    </row>
    <row r="192" spans="1:14" x14ac:dyDescent="0.25">
      <c r="A192" s="16"/>
      <c r="B192" s="16"/>
      <c r="C192" s="16"/>
      <c r="D192" s="16"/>
      <c r="E192" s="16"/>
      <c r="F192" s="16"/>
      <c r="G192" s="16"/>
      <c r="H192" s="16"/>
      <c r="I192" s="43" t="s">
        <v>13</v>
      </c>
      <c r="J192" s="44" t="s">
        <v>37</v>
      </c>
      <c r="K192" s="44"/>
      <c r="L192" s="16"/>
      <c r="M192" s="16"/>
      <c r="N192" s="17"/>
    </row>
    <row r="193" spans="1:14" x14ac:dyDescent="0.25">
      <c r="A193" s="16"/>
      <c r="B193" s="16"/>
      <c r="C193" s="16"/>
      <c r="D193" s="16"/>
      <c r="E193" s="16"/>
      <c r="F193" s="16"/>
      <c r="G193" s="16"/>
      <c r="H193" s="16"/>
      <c r="I193" s="43" t="s">
        <v>186</v>
      </c>
      <c r="J193" s="44" t="s">
        <v>38</v>
      </c>
      <c r="K193" s="44"/>
      <c r="L193" s="16"/>
      <c r="M193" s="16"/>
      <c r="N193" s="17"/>
    </row>
    <row r="194" spans="1:14" x14ac:dyDescent="0.25">
      <c r="A194" s="16"/>
      <c r="B194" s="16"/>
      <c r="C194" s="16"/>
      <c r="D194" s="16"/>
      <c r="E194" s="16"/>
      <c r="F194" s="16"/>
      <c r="G194" s="16"/>
      <c r="H194" s="16"/>
      <c r="I194" s="43" t="s">
        <v>187</v>
      </c>
      <c r="J194" s="44" t="s">
        <v>39</v>
      </c>
      <c r="K194" s="44"/>
      <c r="L194" s="16"/>
      <c r="M194" s="16"/>
      <c r="N194" s="17"/>
    </row>
    <row r="195" spans="1:14" x14ac:dyDescent="0.25">
      <c r="A195" s="16"/>
      <c r="B195" s="16"/>
      <c r="C195" s="16"/>
      <c r="D195" s="16"/>
      <c r="E195" s="16"/>
      <c r="F195" s="16"/>
      <c r="G195" s="16"/>
      <c r="H195" s="16"/>
      <c r="I195" s="43" t="s">
        <v>188</v>
      </c>
      <c r="J195" s="44" t="s">
        <v>190</v>
      </c>
      <c r="K195" s="44"/>
      <c r="L195" s="16"/>
      <c r="M195" s="16"/>
      <c r="N195" s="17"/>
    </row>
    <row r="196" spans="1:14" x14ac:dyDescent="0.25">
      <c r="A196" s="16"/>
      <c r="B196" s="16"/>
      <c r="C196" s="16"/>
      <c r="D196" s="16"/>
      <c r="E196" s="16"/>
      <c r="F196" s="16"/>
      <c r="G196" s="16"/>
      <c r="H196" s="16"/>
      <c r="I196" s="43" t="s">
        <v>75</v>
      </c>
      <c r="J196" s="44" t="s">
        <v>191</v>
      </c>
      <c r="K196" s="44"/>
      <c r="L196" s="16"/>
      <c r="M196" s="16"/>
      <c r="N196" s="17"/>
    </row>
    <row r="197" spans="1:14" x14ac:dyDescent="0.25">
      <c r="A197" s="1"/>
      <c r="B197" s="1"/>
      <c r="C197" s="1"/>
      <c r="D197" s="1"/>
      <c r="E197" s="1"/>
      <c r="F197" s="1"/>
      <c r="G197" s="1"/>
      <c r="H197" s="1"/>
      <c r="I197" s="43"/>
      <c r="J197" s="2"/>
      <c r="K197" s="2"/>
      <c r="L197" s="1"/>
      <c r="M197" s="1"/>
    </row>
  </sheetData>
  <mergeCells count="49">
    <mergeCell ref="A180:K180"/>
    <mergeCell ref="A167:K167"/>
    <mergeCell ref="A169:K169"/>
    <mergeCell ref="A170:K170"/>
    <mergeCell ref="A178:K178"/>
    <mergeCell ref="A179:K179"/>
    <mergeCell ref="A172:K172"/>
    <mergeCell ref="A173:K173"/>
    <mergeCell ref="A175:K175"/>
    <mergeCell ref="A174:K174"/>
    <mergeCell ref="A176:K176"/>
    <mergeCell ref="A177:K177"/>
    <mergeCell ref="A153:K153"/>
    <mergeCell ref="A157:K157"/>
    <mergeCell ref="A164:K164"/>
    <mergeCell ref="A168:K168"/>
    <mergeCell ref="A171:K171"/>
    <mergeCell ref="A185:N185"/>
    <mergeCell ref="A2:N2"/>
    <mergeCell ref="A3:K3"/>
    <mergeCell ref="A8:N8"/>
    <mergeCell ref="A10:N10"/>
    <mergeCell ref="A4:N4"/>
    <mergeCell ref="A5:N5"/>
    <mergeCell ref="A7:N7"/>
    <mergeCell ref="J70:K70"/>
    <mergeCell ref="J42:K42"/>
    <mergeCell ref="A149:K149"/>
    <mergeCell ref="A150:K150"/>
    <mergeCell ref="A151:K151"/>
    <mergeCell ref="A152:K152"/>
    <mergeCell ref="A154:K154"/>
    <mergeCell ref="A155:K155"/>
    <mergeCell ref="A1:N1"/>
    <mergeCell ref="A184:N184"/>
    <mergeCell ref="A37:N37"/>
    <mergeCell ref="I13:I15"/>
    <mergeCell ref="A40:H40"/>
    <mergeCell ref="A156:K156"/>
    <mergeCell ref="A158:K158"/>
    <mergeCell ref="A159:K159"/>
    <mergeCell ref="A160:K160"/>
    <mergeCell ref="A161:K161"/>
    <mergeCell ref="A162:K162"/>
    <mergeCell ref="A163:K163"/>
    <mergeCell ref="A165:K165"/>
    <mergeCell ref="A183:K183"/>
    <mergeCell ref="A166:K166"/>
    <mergeCell ref="A181:K18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8"/>
  <sheetViews>
    <sheetView tabSelected="1" topLeftCell="A175" zoomScaleNormal="100" workbookViewId="0">
      <selection activeCell="A194" sqref="A194:XFD194"/>
    </sheetView>
  </sheetViews>
  <sheetFormatPr defaultRowHeight="15" x14ac:dyDescent="0.25"/>
  <cols>
    <col min="1" max="1" width="12.5703125" customWidth="1"/>
    <col min="2" max="9" width="1.85546875" customWidth="1"/>
    <col min="10" max="10" width="8" customWidth="1"/>
    <col min="11" max="11" width="11" customWidth="1"/>
    <col min="13" max="13" width="38.28515625" customWidth="1"/>
    <col min="14" max="15" width="12.28515625" customWidth="1"/>
    <col min="16" max="16" width="6.140625" customWidth="1"/>
    <col min="19" max="19" width="9" bestFit="1" customWidth="1"/>
  </cols>
  <sheetData>
    <row r="1" spans="1:16" ht="15.75" x14ac:dyDescent="0.25">
      <c r="A1" s="358" t="s">
        <v>72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</row>
    <row r="2" spans="1:16" ht="15.75" x14ac:dyDescent="0.25">
      <c r="A2" s="4"/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5"/>
      <c r="N2" s="1"/>
      <c r="O2" s="1"/>
    </row>
    <row r="3" spans="1:16" x14ac:dyDescent="0.25">
      <c r="A3" s="359" t="s">
        <v>486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</row>
    <row r="4" spans="1:16" x14ac:dyDescent="0.25">
      <c r="A4" s="357" t="s">
        <v>484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</row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/>
      <c r="P5" t="s">
        <v>250</v>
      </c>
    </row>
    <row r="6" spans="1:16" x14ac:dyDescent="0.25">
      <c r="A6" s="67" t="s">
        <v>40</v>
      </c>
      <c r="B6" s="48"/>
      <c r="C6" s="49" t="s">
        <v>40</v>
      </c>
      <c r="D6" s="49"/>
      <c r="E6" s="49"/>
      <c r="F6" s="49"/>
      <c r="G6" s="49"/>
      <c r="H6" s="49"/>
      <c r="I6" s="70"/>
      <c r="J6" s="67" t="s">
        <v>41</v>
      </c>
      <c r="K6" s="49" t="s">
        <v>43</v>
      </c>
      <c r="L6" s="49"/>
      <c r="M6" s="49"/>
      <c r="N6" s="50" t="s">
        <v>478</v>
      </c>
      <c r="O6" s="50" t="s">
        <v>479</v>
      </c>
      <c r="P6" s="284" t="s">
        <v>2</v>
      </c>
    </row>
    <row r="7" spans="1:16" x14ac:dyDescent="0.25">
      <c r="A7" s="68" t="s">
        <v>42</v>
      </c>
      <c r="B7" s="51"/>
      <c r="C7" s="52"/>
      <c r="D7" s="52"/>
      <c r="E7" s="52"/>
      <c r="F7" s="52"/>
      <c r="G7" s="52"/>
      <c r="H7" s="52"/>
      <c r="I7" s="71"/>
      <c r="J7" s="68"/>
      <c r="K7" s="52"/>
      <c r="L7" s="52"/>
      <c r="M7" s="52"/>
      <c r="N7" s="53" t="s">
        <v>481</v>
      </c>
      <c r="O7" s="53" t="s">
        <v>299</v>
      </c>
      <c r="P7" s="285" t="s">
        <v>3</v>
      </c>
    </row>
    <row r="8" spans="1:16" x14ac:dyDescent="0.25">
      <c r="A8" s="68" t="s">
        <v>192</v>
      </c>
      <c r="B8" s="51"/>
      <c r="C8" s="52"/>
      <c r="D8" s="52"/>
      <c r="E8" s="52"/>
      <c r="F8" s="52"/>
      <c r="G8" s="52"/>
      <c r="H8" s="52"/>
      <c r="I8" s="71"/>
      <c r="J8" s="68"/>
      <c r="K8" s="52"/>
      <c r="L8" s="122" t="s">
        <v>80</v>
      </c>
      <c r="M8" s="122"/>
      <c r="N8" s="125" t="s">
        <v>212</v>
      </c>
      <c r="O8" s="125" t="s">
        <v>480</v>
      </c>
      <c r="P8" s="286"/>
    </row>
    <row r="9" spans="1:16" x14ac:dyDescent="0.25">
      <c r="A9" s="69" t="s">
        <v>194</v>
      </c>
      <c r="B9" s="51"/>
      <c r="C9" s="52" t="s">
        <v>193</v>
      </c>
      <c r="D9" s="52"/>
      <c r="E9" s="52"/>
      <c r="F9" s="52"/>
      <c r="G9" s="52"/>
      <c r="H9" s="52"/>
      <c r="I9" s="71"/>
      <c r="J9" s="69" t="s">
        <v>195</v>
      </c>
      <c r="K9" s="128" t="s">
        <v>44</v>
      </c>
      <c r="L9" s="129"/>
      <c r="M9" s="129"/>
      <c r="N9" s="210" t="s">
        <v>3</v>
      </c>
      <c r="O9" s="210" t="s">
        <v>3</v>
      </c>
      <c r="P9" s="287"/>
    </row>
    <row r="10" spans="1:16" x14ac:dyDescent="0.25">
      <c r="A10" s="72"/>
      <c r="B10" s="73">
        <v>1</v>
      </c>
      <c r="C10" s="60">
        <v>2</v>
      </c>
      <c r="D10" s="60">
        <v>3</v>
      </c>
      <c r="E10" s="60">
        <v>4</v>
      </c>
      <c r="F10" s="60">
        <v>5</v>
      </c>
      <c r="G10" s="60">
        <v>6</v>
      </c>
      <c r="H10" s="60">
        <v>7</v>
      </c>
      <c r="I10" s="115" t="s">
        <v>75</v>
      </c>
      <c r="J10" s="127"/>
      <c r="K10" s="126" t="s">
        <v>45</v>
      </c>
      <c r="L10" s="126"/>
      <c r="M10" s="126"/>
      <c r="N10" s="240">
        <f t="shared" ref="N10:O10" si="0">N11+N36</f>
        <v>1546464.3</v>
      </c>
      <c r="O10" s="240">
        <f t="shared" si="0"/>
        <v>1208214</v>
      </c>
      <c r="P10" s="241">
        <f>O10/N10*100</f>
        <v>78.127506726149448</v>
      </c>
    </row>
    <row r="11" spans="1:16" x14ac:dyDescent="0.25">
      <c r="A11" s="103"/>
      <c r="B11" s="104"/>
      <c r="C11" s="105"/>
      <c r="D11" s="105"/>
      <c r="E11" s="105"/>
      <c r="F11" s="105"/>
      <c r="G11" s="105"/>
      <c r="H11" s="105"/>
      <c r="I11" s="107"/>
      <c r="J11" s="103"/>
      <c r="K11" s="106" t="s">
        <v>102</v>
      </c>
      <c r="L11" s="106"/>
      <c r="M11" s="106"/>
      <c r="N11" s="242">
        <f>SUM(N12)</f>
        <v>37788</v>
      </c>
      <c r="O11" s="242">
        <f>SUM(O12)</f>
        <v>36160</v>
      </c>
      <c r="P11" s="254">
        <f>O11/N11*100</f>
        <v>95.691753995977564</v>
      </c>
    </row>
    <row r="12" spans="1:16" x14ac:dyDescent="0.25">
      <c r="A12" s="113"/>
      <c r="B12" s="118"/>
      <c r="C12" s="108"/>
      <c r="D12" s="108"/>
      <c r="E12" s="108"/>
      <c r="F12" s="108"/>
      <c r="G12" s="108"/>
      <c r="H12" s="108"/>
      <c r="I12" s="110"/>
      <c r="J12" s="113"/>
      <c r="K12" s="109" t="s">
        <v>103</v>
      </c>
      <c r="L12" s="109"/>
      <c r="M12" s="109"/>
      <c r="N12" s="224">
        <f>N13</f>
        <v>37788</v>
      </c>
      <c r="O12" s="224">
        <f>O13</f>
        <v>36160</v>
      </c>
      <c r="P12" s="255">
        <f>O12/N12*100</f>
        <v>95.691753995977564</v>
      </c>
    </row>
    <row r="13" spans="1:16" x14ac:dyDescent="0.25">
      <c r="A13" s="77"/>
      <c r="B13" s="78"/>
      <c r="C13" s="62"/>
      <c r="D13" s="62"/>
      <c r="E13" s="62"/>
      <c r="F13" s="62"/>
      <c r="G13" s="62"/>
      <c r="H13" s="62"/>
      <c r="I13" s="79"/>
      <c r="J13" s="121" t="s">
        <v>6</v>
      </c>
      <c r="K13" s="55" t="s">
        <v>86</v>
      </c>
      <c r="L13" s="55"/>
      <c r="M13" s="55"/>
      <c r="N13" s="227">
        <f>N14+N22+N26+N32</f>
        <v>37788</v>
      </c>
      <c r="O13" s="227">
        <f>O14+O22+O26+O32</f>
        <v>36160</v>
      </c>
      <c r="P13" s="256">
        <f>O13/N13*100</f>
        <v>95.691753995977564</v>
      </c>
    </row>
    <row r="14" spans="1:16" x14ac:dyDescent="0.25">
      <c r="A14" s="354" t="s">
        <v>112</v>
      </c>
      <c r="B14" s="362" t="s">
        <v>49</v>
      </c>
      <c r="C14" s="364"/>
      <c r="D14" s="364" t="s">
        <v>5</v>
      </c>
      <c r="E14" s="364" t="s">
        <v>13</v>
      </c>
      <c r="F14" s="364"/>
      <c r="G14" s="364" t="s">
        <v>187</v>
      </c>
      <c r="H14" s="364" t="s">
        <v>188</v>
      </c>
      <c r="I14" s="116"/>
      <c r="J14" s="354"/>
      <c r="K14" s="84" t="s">
        <v>47</v>
      </c>
      <c r="L14" s="84"/>
      <c r="M14" s="84"/>
      <c r="N14" s="360">
        <f>N16+N19</f>
        <v>15988</v>
      </c>
      <c r="O14" s="356">
        <f>O16+O19</f>
        <v>15986</v>
      </c>
      <c r="P14" s="361">
        <f>O14/N14*100</f>
        <v>99.987490617963473</v>
      </c>
    </row>
    <row r="15" spans="1:16" x14ac:dyDescent="0.25">
      <c r="A15" s="355"/>
      <c r="B15" s="363"/>
      <c r="C15" s="365"/>
      <c r="D15" s="365"/>
      <c r="E15" s="365"/>
      <c r="F15" s="365"/>
      <c r="G15" s="365"/>
      <c r="H15" s="365"/>
      <c r="I15" s="123"/>
      <c r="J15" s="355"/>
      <c r="K15" s="85" t="s">
        <v>48</v>
      </c>
      <c r="L15" s="85"/>
      <c r="M15" s="85"/>
      <c r="N15" s="360"/>
      <c r="O15" s="356"/>
      <c r="P15" s="361"/>
    </row>
    <row r="16" spans="1:16" x14ac:dyDescent="0.25">
      <c r="A16" s="74" t="s">
        <v>113</v>
      </c>
      <c r="B16" s="96" t="s">
        <v>49</v>
      </c>
      <c r="C16" s="89"/>
      <c r="D16" s="89" t="s">
        <v>5</v>
      </c>
      <c r="E16" s="89" t="s">
        <v>13</v>
      </c>
      <c r="F16" s="89"/>
      <c r="G16" s="89"/>
      <c r="H16" s="89"/>
      <c r="I16" s="76"/>
      <c r="J16" s="74" t="s">
        <v>46</v>
      </c>
      <c r="K16" s="75" t="s">
        <v>99</v>
      </c>
      <c r="L16" s="75"/>
      <c r="M16" s="75"/>
      <c r="N16" s="231">
        <v>10568</v>
      </c>
      <c r="O16" s="313">
        <v>10568</v>
      </c>
      <c r="P16" s="238">
        <v>100</v>
      </c>
    </row>
    <row r="17" spans="1:16" x14ac:dyDescent="0.25">
      <c r="A17" s="94" t="s">
        <v>113</v>
      </c>
      <c r="B17" s="97"/>
      <c r="C17" s="98"/>
      <c r="D17" s="98"/>
      <c r="E17" s="98"/>
      <c r="F17" s="98"/>
      <c r="G17" s="98"/>
      <c r="H17" s="98"/>
      <c r="I17" s="90"/>
      <c r="J17" s="120" t="s">
        <v>46</v>
      </c>
      <c r="K17" s="9">
        <v>3</v>
      </c>
      <c r="L17" s="9" t="s">
        <v>12</v>
      </c>
      <c r="M17" s="9"/>
      <c r="N17" s="233">
        <v>10568</v>
      </c>
      <c r="O17" s="233">
        <v>10568</v>
      </c>
      <c r="P17" s="239">
        <v>100</v>
      </c>
    </row>
    <row r="18" spans="1:16" x14ac:dyDescent="0.25">
      <c r="A18" s="94" t="s">
        <v>113</v>
      </c>
      <c r="B18" s="56"/>
      <c r="C18" s="45"/>
      <c r="D18" s="45"/>
      <c r="E18" s="45"/>
      <c r="F18" s="45"/>
      <c r="G18" s="45"/>
      <c r="H18" s="45"/>
      <c r="I18" s="99"/>
      <c r="J18" s="120" t="s">
        <v>46</v>
      </c>
      <c r="K18" s="9">
        <v>32</v>
      </c>
      <c r="L18" s="9" t="s">
        <v>26</v>
      </c>
      <c r="M18" s="9"/>
      <c r="N18" s="233">
        <v>10568</v>
      </c>
      <c r="O18" s="233">
        <v>10568</v>
      </c>
      <c r="P18" s="239">
        <v>100</v>
      </c>
    </row>
    <row r="19" spans="1:16" x14ac:dyDescent="0.25">
      <c r="A19" s="74" t="s">
        <v>114</v>
      </c>
      <c r="B19" s="96" t="s">
        <v>49</v>
      </c>
      <c r="C19" s="89"/>
      <c r="D19" s="89" t="s">
        <v>5</v>
      </c>
      <c r="E19" s="89"/>
      <c r="F19" s="89"/>
      <c r="G19" s="89" t="s">
        <v>187</v>
      </c>
      <c r="H19" s="89" t="s">
        <v>188</v>
      </c>
      <c r="I19" s="76"/>
      <c r="J19" s="74" t="s">
        <v>46</v>
      </c>
      <c r="K19" s="75" t="s">
        <v>100</v>
      </c>
      <c r="L19" s="75"/>
      <c r="M19" s="75"/>
      <c r="N19" s="231">
        <v>5420</v>
      </c>
      <c r="O19" s="231">
        <v>5418</v>
      </c>
      <c r="P19" s="238">
        <v>100</v>
      </c>
    </row>
    <row r="20" spans="1:16" x14ac:dyDescent="0.25">
      <c r="A20" s="94" t="s">
        <v>114</v>
      </c>
      <c r="B20" s="56"/>
      <c r="C20" s="45"/>
      <c r="D20" s="45"/>
      <c r="E20" s="45"/>
      <c r="F20" s="45"/>
      <c r="G20" s="45"/>
      <c r="H20" s="45"/>
      <c r="I20" s="99"/>
      <c r="J20" s="120" t="s">
        <v>46</v>
      </c>
      <c r="K20" s="9">
        <v>3</v>
      </c>
      <c r="L20" s="9" t="s">
        <v>12</v>
      </c>
      <c r="M20" s="9"/>
      <c r="N20" s="233">
        <v>5420</v>
      </c>
      <c r="O20" s="233">
        <v>5418</v>
      </c>
      <c r="P20" s="239">
        <f>O20/N20*100</f>
        <v>99.963099630996311</v>
      </c>
    </row>
    <row r="21" spans="1:16" x14ac:dyDescent="0.25">
      <c r="A21" s="94" t="s">
        <v>114</v>
      </c>
      <c r="B21" s="56"/>
      <c r="C21" s="45"/>
      <c r="D21" s="45"/>
      <c r="E21" s="45"/>
      <c r="F21" s="45"/>
      <c r="G21" s="45"/>
      <c r="H21" s="45"/>
      <c r="I21" s="99"/>
      <c r="J21" s="120" t="s">
        <v>46</v>
      </c>
      <c r="K21" s="9">
        <v>32</v>
      </c>
      <c r="L21" s="9" t="s">
        <v>26</v>
      </c>
      <c r="M21" s="9"/>
      <c r="N21" s="233">
        <v>5420</v>
      </c>
      <c r="O21" s="233">
        <v>5418</v>
      </c>
      <c r="P21" s="239">
        <v>100</v>
      </c>
    </row>
    <row r="22" spans="1:16" x14ac:dyDescent="0.25">
      <c r="A22" s="95" t="s">
        <v>115</v>
      </c>
      <c r="B22" s="117" t="s">
        <v>49</v>
      </c>
      <c r="C22" s="81"/>
      <c r="D22" s="81"/>
      <c r="E22" s="81"/>
      <c r="F22" s="81"/>
      <c r="G22" s="81"/>
      <c r="H22" s="81"/>
      <c r="I22" s="83"/>
      <c r="J22" s="95"/>
      <c r="K22" s="82" t="s">
        <v>196</v>
      </c>
      <c r="L22" s="82"/>
      <c r="M22" s="82"/>
      <c r="N22" s="243">
        <f>N23</f>
        <v>2000</v>
      </c>
      <c r="O22" s="304">
        <f>O23</f>
        <v>2000</v>
      </c>
      <c r="P22" s="244">
        <v>100</v>
      </c>
    </row>
    <row r="23" spans="1:16" x14ac:dyDescent="0.25">
      <c r="A23" s="74" t="s">
        <v>116</v>
      </c>
      <c r="B23" s="96" t="s">
        <v>49</v>
      </c>
      <c r="C23" s="89"/>
      <c r="D23" s="89"/>
      <c r="E23" s="89"/>
      <c r="F23" s="89"/>
      <c r="G23" s="89"/>
      <c r="H23" s="89"/>
      <c r="I23" s="76"/>
      <c r="J23" s="74" t="s">
        <v>46</v>
      </c>
      <c r="K23" s="75" t="s">
        <v>101</v>
      </c>
      <c r="L23" s="75" t="s">
        <v>50</v>
      </c>
      <c r="M23" s="75"/>
      <c r="N23" s="237">
        <f>SUM(N24)</f>
        <v>2000</v>
      </c>
      <c r="O23" s="237">
        <v>2000</v>
      </c>
      <c r="P23" s="232">
        <v>100</v>
      </c>
    </row>
    <row r="24" spans="1:16" x14ac:dyDescent="0.25">
      <c r="A24" s="94" t="s">
        <v>116</v>
      </c>
      <c r="B24" s="56"/>
      <c r="C24" s="45"/>
      <c r="D24" s="45"/>
      <c r="E24" s="45"/>
      <c r="F24" s="45"/>
      <c r="G24" s="45"/>
      <c r="H24" s="45"/>
      <c r="I24" s="99"/>
      <c r="J24" s="120" t="s">
        <v>46</v>
      </c>
      <c r="K24" s="9">
        <v>3</v>
      </c>
      <c r="L24" s="9" t="s">
        <v>12</v>
      </c>
      <c r="M24" s="9"/>
      <c r="N24" s="236">
        <f>N25</f>
        <v>2000</v>
      </c>
      <c r="O24" s="236">
        <v>2000</v>
      </c>
      <c r="P24" s="235">
        <v>100</v>
      </c>
    </row>
    <row r="25" spans="1:16" x14ac:dyDescent="0.25">
      <c r="A25" s="94" t="s">
        <v>116</v>
      </c>
      <c r="B25" s="56"/>
      <c r="C25" s="45"/>
      <c r="D25" s="45"/>
      <c r="E25" s="45"/>
      <c r="F25" s="45"/>
      <c r="G25" s="45"/>
      <c r="H25" s="45"/>
      <c r="I25" s="99"/>
      <c r="J25" s="120" t="s">
        <v>46</v>
      </c>
      <c r="K25" s="9">
        <v>38</v>
      </c>
      <c r="L25" s="9" t="s">
        <v>29</v>
      </c>
      <c r="M25" s="9"/>
      <c r="N25" s="236">
        <v>2000</v>
      </c>
      <c r="O25" s="236">
        <v>2000</v>
      </c>
      <c r="P25" s="235">
        <v>100</v>
      </c>
    </row>
    <row r="26" spans="1:16" x14ac:dyDescent="0.25">
      <c r="A26" s="95" t="s">
        <v>117</v>
      </c>
      <c r="B26" s="117" t="s">
        <v>49</v>
      </c>
      <c r="C26" s="81"/>
      <c r="D26" s="81"/>
      <c r="E26" s="81"/>
      <c r="F26" s="81"/>
      <c r="G26" s="81"/>
      <c r="H26" s="81"/>
      <c r="I26" s="83"/>
      <c r="J26" s="95"/>
      <c r="K26" s="82" t="s">
        <v>197</v>
      </c>
      <c r="L26" s="82"/>
      <c r="M26" s="82"/>
      <c r="N26" s="243">
        <f>N27</f>
        <v>9800</v>
      </c>
      <c r="O26" s="304">
        <f>O27</f>
        <v>8600</v>
      </c>
      <c r="P26" s="230">
        <v>88</v>
      </c>
    </row>
    <row r="27" spans="1:16" x14ac:dyDescent="0.25">
      <c r="A27" s="74" t="s">
        <v>118</v>
      </c>
      <c r="B27" s="96" t="s">
        <v>49</v>
      </c>
      <c r="C27" s="89"/>
      <c r="D27" s="89"/>
      <c r="E27" s="89"/>
      <c r="F27" s="89"/>
      <c r="G27" s="89"/>
      <c r="H27" s="89"/>
      <c r="I27" s="76"/>
      <c r="J27" s="74" t="s">
        <v>46</v>
      </c>
      <c r="K27" s="75" t="s">
        <v>101</v>
      </c>
      <c r="L27" s="75" t="s">
        <v>51</v>
      </c>
      <c r="M27" s="75"/>
      <c r="N27" s="237">
        <f>SUM(N28)</f>
        <v>9800</v>
      </c>
      <c r="O27" s="237">
        <f>SUM(O28)</f>
        <v>8600</v>
      </c>
      <c r="P27" s="238">
        <v>88</v>
      </c>
    </row>
    <row r="28" spans="1:16" x14ac:dyDescent="0.25">
      <c r="A28" s="193" t="s">
        <v>118</v>
      </c>
      <c r="B28" s="45"/>
      <c r="C28" s="45"/>
      <c r="D28" s="45"/>
      <c r="E28" s="45"/>
      <c r="F28" s="45"/>
      <c r="G28" s="45"/>
      <c r="H28" s="45"/>
      <c r="I28" s="99"/>
      <c r="J28" s="120" t="s">
        <v>46</v>
      </c>
      <c r="K28" s="9" t="s">
        <v>5</v>
      </c>
      <c r="L28" s="350" t="s">
        <v>12</v>
      </c>
      <c r="M28" s="338"/>
      <c r="N28" s="236">
        <f>N29+N31+N30</f>
        <v>9800</v>
      </c>
      <c r="O28" s="236">
        <f>O29+O31+O30</f>
        <v>8600</v>
      </c>
      <c r="P28" s="239">
        <v>88</v>
      </c>
    </row>
    <row r="29" spans="1:16" x14ac:dyDescent="0.25">
      <c r="A29" s="94" t="s">
        <v>118</v>
      </c>
      <c r="B29" s="45"/>
      <c r="C29" s="45"/>
      <c r="D29" s="45"/>
      <c r="E29" s="45"/>
      <c r="F29" s="45"/>
      <c r="G29" s="45"/>
      <c r="H29" s="45"/>
      <c r="I29" s="9"/>
      <c r="J29" s="120" t="s">
        <v>46</v>
      </c>
      <c r="K29" s="9" t="s">
        <v>52</v>
      </c>
      <c r="L29" s="350" t="s">
        <v>26</v>
      </c>
      <c r="M29" s="350"/>
      <c r="N29" s="236">
        <v>6800</v>
      </c>
      <c r="O29" s="236">
        <v>6650</v>
      </c>
      <c r="P29" s="239">
        <v>98</v>
      </c>
    </row>
    <row r="30" spans="1:16" x14ac:dyDescent="0.25">
      <c r="A30" s="94" t="s">
        <v>118</v>
      </c>
      <c r="B30" s="45"/>
      <c r="C30" s="45"/>
      <c r="D30" s="45"/>
      <c r="E30" s="45"/>
      <c r="F30" s="45"/>
      <c r="G30" s="45"/>
      <c r="H30" s="45"/>
      <c r="I30" s="9"/>
      <c r="J30" s="120" t="s">
        <v>46</v>
      </c>
      <c r="K30" s="9" t="s">
        <v>243</v>
      </c>
      <c r="L30" s="206" t="s">
        <v>27</v>
      </c>
      <c r="M30" s="206"/>
      <c r="N30" s="236">
        <v>0</v>
      </c>
      <c r="O30" s="236">
        <v>0</v>
      </c>
      <c r="P30" s="239">
        <v>0</v>
      </c>
    </row>
    <row r="31" spans="1:16" x14ac:dyDescent="0.25">
      <c r="A31" s="94" t="s">
        <v>118</v>
      </c>
      <c r="B31" s="45"/>
      <c r="C31" s="45"/>
      <c r="D31" s="45"/>
      <c r="E31" s="45"/>
      <c r="F31" s="45"/>
      <c r="G31" s="45"/>
      <c r="H31" s="45"/>
      <c r="I31" s="9"/>
      <c r="J31" s="120" t="s">
        <v>46</v>
      </c>
      <c r="K31" s="9" t="s">
        <v>57</v>
      </c>
      <c r="L31" s="350" t="s">
        <v>53</v>
      </c>
      <c r="M31" s="350"/>
      <c r="N31" s="236">
        <v>3000</v>
      </c>
      <c r="O31" s="236">
        <v>1950</v>
      </c>
      <c r="P31" s="239">
        <v>65</v>
      </c>
    </row>
    <row r="32" spans="1:16" x14ac:dyDescent="0.25">
      <c r="A32" s="95" t="s">
        <v>119</v>
      </c>
      <c r="B32" s="117" t="s">
        <v>49</v>
      </c>
      <c r="C32" s="81"/>
      <c r="D32" s="81"/>
      <c r="E32" s="81"/>
      <c r="F32" s="81"/>
      <c r="G32" s="81"/>
      <c r="H32" s="81"/>
      <c r="I32" s="83"/>
      <c r="J32" s="95"/>
      <c r="K32" s="82" t="s">
        <v>198</v>
      </c>
      <c r="L32" s="82"/>
      <c r="M32" s="82"/>
      <c r="N32" s="243">
        <f>N33</f>
        <v>10000</v>
      </c>
      <c r="O32" s="304">
        <f>O33</f>
        <v>9574</v>
      </c>
      <c r="P32" s="230">
        <f>O32/N32*100</f>
        <v>95.740000000000009</v>
      </c>
    </row>
    <row r="33" spans="1:16" x14ac:dyDescent="0.25">
      <c r="A33" s="74" t="s">
        <v>120</v>
      </c>
      <c r="B33" s="96" t="s">
        <v>49</v>
      </c>
      <c r="C33" s="89"/>
      <c r="D33" s="89"/>
      <c r="E33" s="89"/>
      <c r="F33" s="89"/>
      <c r="G33" s="89"/>
      <c r="H33" s="89"/>
      <c r="I33" s="76"/>
      <c r="J33" s="74" t="s">
        <v>46</v>
      </c>
      <c r="K33" s="75" t="s">
        <v>101</v>
      </c>
      <c r="L33" s="75" t="s">
        <v>54</v>
      </c>
      <c r="M33" s="75"/>
      <c r="N33" s="237">
        <f>SUM(N34)</f>
        <v>10000</v>
      </c>
      <c r="O33" s="237">
        <f>SUM(O34)</f>
        <v>9574</v>
      </c>
      <c r="P33" s="238">
        <v>96</v>
      </c>
    </row>
    <row r="34" spans="1:16" x14ac:dyDescent="0.25">
      <c r="A34" s="94" t="s">
        <v>120</v>
      </c>
      <c r="B34" s="56"/>
      <c r="C34" s="45"/>
      <c r="D34" s="45"/>
      <c r="E34" s="45"/>
      <c r="F34" s="45"/>
      <c r="G34" s="45"/>
      <c r="H34" s="45"/>
      <c r="I34" s="99"/>
      <c r="J34" s="120" t="s">
        <v>46</v>
      </c>
      <c r="K34" s="9" t="s">
        <v>5</v>
      </c>
      <c r="L34" s="350" t="s">
        <v>12</v>
      </c>
      <c r="M34" s="350"/>
      <c r="N34" s="236">
        <v>10000</v>
      </c>
      <c r="O34" s="236">
        <v>9574</v>
      </c>
      <c r="P34" s="239">
        <v>96</v>
      </c>
    </row>
    <row r="35" spans="1:16" x14ac:dyDescent="0.25">
      <c r="A35" s="94" t="s">
        <v>120</v>
      </c>
      <c r="B35" s="56"/>
      <c r="C35" s="45"/>
      <c r="D35" s="45"/>
      <c r="E35" s="45"/>
      <c r="F35" s="45"/>
      <c r="G35" s="45"/>
      <c r="H35" s="45"/>
      <c r="I35" s="99"/>
      <c r="J35" s="120" t="s">
        <v>46</v>
      </c>
      <c r="K35" s="9" t="s">
        <v>57</v>
      </c>
      <c r="L35" s="350" t="s">
        <v>53</v>
      </c>
      <c r="M35" s="350"/>
      <c r="N35" s="236">
        <v>10000</v>
      </c>
      <c r="O35" s="236">
        <v>9574</v>
      </c>
      <c r="P35" s="239">
        <v>96</v>
      </c>
    </row>
    <row r="36" spans="1:16" x14ac:dyDescent="0.25">
      <c r="A36" s="103"/>
      <c r="B36" s="104"/>
      <c r="C36" s="105"/>
      <c r="D36" s="105"/>
      <c r="E36" s="105"/>
      <c r="F36" s="105"/>
      <c r="G36" s="105"/>
      <c r="H36" s="105"/>
      <c r="I36" s="107"/>
      <c r="J36" s="103"/>
      <c r="K36" s="106" t="s">
        <v>104</v>
      </c>
      <c r="L36" s="106"/>
      <c r="M36" s="106"/>
      <c r="N36" s="242">
        <f>N37+N74+N89+N120+N141+N162+N174</f>
        <v>1508676.3</v>
      </c>
      <c r="O36" s="242">
        <f>O37+O74+O89+O120+O141+O162+O174</f>
        <v>1172054</v>
      </c>
      <c r="P36" s="245">
        <f t="shared" ref="P36:P41" si="1">O36/N36*100</f>
        <v>77.68757287431373</v>
      </c>
    </row>
    <row r="37" spans="1:16" x14ac:dyDescent="0.25">
      <c r="A37" s="113"/>
      <c r="B37" s="118"/>
      <c r="C37" s="108"/>
      <c r="D37" s="108"/>
      <c r="E37" s="108"/>
      <c r="F37" s="108"/>
      <c r="G37" s="108"/>
      <c r="H37" s="108"/>
      <c r="I37" s="110"/>
      <c r="J37" s="113"/>
      <c r="K37" s="109" t="s">
        <v>105</v>
      </c>
      <c r="L37" s="109"/>
      <c r="M37" s="109"/>
      <c r="N37" s="224">
        <f>SUM(N38)</f>
        <v>338133.3</v>
      </c>
      <c r="O37" s="224">
        <f>SUM(O38)</f>
        <v>331877</v>
      </c>
      <c r="P37" s="225">
        <f t="shared" si="1"/>
        <v>98.149753366497777</v>
      </c>
    </row>
    <row r="38" spans="1:16" x14ac:dyDescent="0.25">
      <c r="A38" s="114"/>
      <c r="B38" s="119"/>
      <c r="C38" s="61"/>
      <c r="D38" s="61"/>
      <c r="E38" s="61"/>
      <c r="F38" s="61"/>
      <c r="G38" s="61"/>
      <c r="H38" s="61"/>
      <c r="I38" s="112"/>
      <c r="J38" s="80" t="s">
        <v>6</v>
      </c>
      <c r="K38" s="54" t="s">
        <v>87</v>
      </c>
      <c r="L38" s="54"/>
      <c r="M38" s="54"/>
      <c r="N38" s="227">
        <f>SUM(N39)</f>
        <v>338133.3</v>
      </c>
      <c r="O38" s="227">
        <f>SUM(O39)</f>
        <v>331877</v>
      </c>
      <c r="P38" s="228">
        <f t="shared" si="1"/>
        <v>98.149753366497777</v>
      </c>
    </row>
    <row r="39" spans="1:16" x14ac:dyDescent="0.25">
      <c r="A39" s="95" t="s">
        <v>121</v>
      </c>
      <c r="B39" s="117" t="s">
        <v>49</v>
      </c>
      <c r="C39" s="81"/>
      <c r="D39" s="81" t="s">
        <v>5</v>
      </c>
      <c r="E39" s="81" t="s">
        <v>13</v>
      </c>
      <c r="F39" s="81" t="s">
        <v>186</v>
      </c>
      <c r="G39" s="81"/>
      <c r="H39" s="81" t="s">
        <v>188</v>
      </c>
      <c r="I39" s="83"/>
      <c r="J39" s="95"/>
      <c r="K39" s="82" t="s">
        <v>56</v>
      </c>
      <c r="L39" s="82"/>
      <c r="M39" s="82"/>
      <c r="N39" s="229">
        <f>N40+N47+N50+N56+N53+N59+N62+N65+N68+N71</f>
        <v>338133.3</v>
      </c>
      <c r="O39" s="229">
        <f>O40+O47+O50+O56+O53+O59+O62+O65+O68+O71</f>
        <v>331877</v>
      </c>
      <c r="P39" s="230">
        <f t="shared" si="1"/>
        <v>98.149753366497777</v>
      </c>
    </row>
    <row r="40" spans="1:16" x14ac:dyDescent="0.25">
      <c r="A40" s="74" t="s">
        <v>159</v>
      </c>
      <c r="B40" s="96" t="s">
        <v>49</v>
      </c>
      <c r="C40" s="89"/>
      <c r="D40" s="89" t="s">
        <v>5</v>
      </c>
      <c r="E40" s="89" t="s">
        <v>13</v>
      </c>
      <c r="F40" s="89"/>
      <c r="G40" s="89"/>
      <c r="H40" s="89"/>
      <c r="I40" s="76"/>
      <c r="J40" s="74" t="s">
        <v>55</v>
      </c>
      <c r="K40" s="75" t="s">
        <v>146</v>
      </c>
      <c r="L40" s="75"/>
      <c r="M40" s="75"/>
      <c r="N40" s="231">
        <f>N41</f>
        <v>255800</v>
      </c>
      <c r="O40" s="231">
        <f>O41</f>
        <v>249299</v>
      </c>
      <c r="P40" s="238">
        <f t="shared" si="1"/>
        <v>97.458561376075053</v>
      </c>
    </row>
    <row r="41" spans="1:16" x14ac:dyDescent="0.25">
      <c r="A41" s="93" t="s">
        <v>159</v>
      </c>
      <c r="B41" s="98"/>
      <c r="C41" s="98"/>
      <c r="D41" s="98"/>
      <c r="E41" s="98"/>
      <c r="F41" s="98"/>
      <c r="G41" s="98"/>
      <c r="H41" s="98"/>
      <c r="I41" s="101"/>
      <c r="J41" s="91" t="s">
        <v>55</v>
      </c>
      <c r="K41" s="101">
        <v>3</v>
      </c>
      <c r="L41" s="101" t="s">
        <v>12</v>
      </c>
      <c r="M41" s="101"/>
      <c r="N41" s="233">
        <f>N42+N43+N44+N46+N45</f>
        <v>255800</v>
      </c>
      <c r="O41" s="233">
        <f>O42+O43+O44+O46+O45</f>
        <v>249299</v>
      </c>
      <c r="P41" s="246">
        <f t="shared" si="1"/>
        <v>97.458561376075053</v>
      </c>
    </row>
    <row r="42" spans="1:16" x14ac:dyDescent="0.25">
      <c r="A42" s="94" t="s">
        <v>159</v>
      </c>
      <c r="B42" s="45"/>
      <c r="C42" s="45"/>
      <c r="D42" s="45"/>
      <c r="E42" s="45"/>
      <c r="F42" s="45"/>
      <c r="G42" s="45"/>
      <c r="H42" s="45"/>
      <c r="I42" s="9"/>
      <c r="J42" s="120" t="s">
        <v>55</v>
      </c>
      <c r="K42" s="9">
        <v>31</v>
      </c>
      <c r="L42" s="9" t="s">
        <v>25</v>
      </c>
      <c r="M42" s="9"/>
      <c r="N42" s="233">
        <v>87000</v>
      </c>
      <c r="O42" s="233">
        <v>86638</v>
      </c>
      <c r="P42" s="246">
        <f t="shared" ref="P42:P46" si="2">O42/N42*100</f>
        <v>99.583908045977012</v>
      </c>
    </row>
    <row r="43" spans="1:16" x14ac:dyDescent="0.25">
      <c r="A43" s="94" t="s">
        <v>159</v>
      </c>
      <c r="B43" s="45"/>
      <c r="C43" s="45"/>
      <c r="D43" s="45"/>
      <c r="E43" s="45"/>
      <c r="F43" s="45"/>
      <c r="G43" s="45"/>
      <c r="H43" s="45"/>
      <c r="I43" s="9"/>
      <c r="J43" s="120" t="s">
        <v>55</v>
      </c>
      <c r="K43" s="9">
        <v>32</v>
      </c>
      <c r="L43" s="9" t="s">
        <v>26</v>
      </c>
      <c r="M43" s="9"/>
      <c r="N43" s="233">
        <v>150000</v>
      </c>
      <c r="O43" s="233">
        <v>142308</v>
      </c>
      <c r="P43" s="246">
        <f t="shared" si="2"/>
        <v>94.872</v>
      </c>
    </row>
    <row r="44" spans="1:16" x14ac:dyDescent="0.25">
      <c r="A44" s="94" t="s">
        <v>159</v>
      </c>
      <c r="B44" s="45"/>
      <c r="C44" s="45"/>
      <c r="D44" s="45"/>
      <c r="E44" s="45"/>
      <c r="F44" s="45"/>
      <c r="G44" s="45"/>
      <c r="H44" s="45"/>
      <c r="I44" s="9"/>
      <c r="J44" s="120" t="s">
        <v>55</v>
      </c>
      <c r="K44" s="9">
        <v>34</v>
      </c>
      <c r="L44" s="9" t="s">
        <v>27</v>
      </c>
      <c r="M44" s="9"/>
      <c r="N44" s="233">
        <v>1800</v>
      </c>
      <c r="O44" s="233">
        <v>1899</v>
      </c>
      <c r="P44" s="246">
        <f t="shared" si="2"/>
        <v>105.5</v>
      </c>
    </row>
    <row r="45" spans="1:16" x14ac:dyDescent="0.25">
      <c r="A45" s="193" t="s">
        <v>159</v>
      </c>
      <c r="B45" s="56"/>
      <c r="C45" s="45"/>
      <c r="D45" s="45"/>
      <c r="E45" s="45"/>
      <c r="F45" s="45"/>
      <c r="G45" s="45"/>
      <c r="H45" s="45"/>
      <c r="I45" s="99"/>
      <c r="J45" s="120" t="s">
        <v>55</v>
      </c>
      <c r="K45" s="9" t="s">
        <v>78</v>
      </c>
      <c r="L45" s="350" t="s">
        <v>79</v>
      </c>
      <c r="M45" s="338"/>
      <c r="N45" s="233">
        <v>0</v>
      </c>
      <c r="O45" s="233">
        <v>0</v>
      </c>
      <c r="P45" s="246">
        <v>0</v>
      </c>
    </row>
    <row r="46" spans="1:16" x14ac:dyDescent="0.25">
      <c r="A46" s="193" t="s">
        <v>159</v>
      </c>
      <c r="B46" s="56"/>
      <c r="C46" s="45"/>
      <c r="D46" s="45"/>
      <c r="E46" s="45"/>
      <c r="F46" s="45"/>
      <c r="G46" s="45"/>
      <c r="H46" s="45"/>
      <c r="I46" s="99"/>
      <c r="J46" s="120" t="s">
        <v>55</v>
      </c>
      <c r="K46" s="9" t="s">
        <v>57</v>
      </c>
      <c r="L46" s="350" t="s">
        <v>53</v>
      </c>
      <c r="M46" s="338"/>
      <c r="N46" s="233">
        <v>17000</v>
      </c>
      <c r="O46" s="233">
        <v>18454</v>
      </c>
      <c r="P46" s="246">
        <f t="shared" si="2"/>
        <v>108.55294117647058</v>
      </c>
    </row>
    <row r="47" spans="1:16" x14ac:dyDescent="0.25">
      <c r="A47" s="74" t="s">
        <v>160</v>
      </c>
      <c r="B47" s="96" t="s">
        <v>49</v>
      </c>
      <c r="C47" s="89"/>
      <c r="D47" s="89" t="s">
        <v>5</v>
      </c>
      <c r="E47" s="89" t="s">
        <v>13</v>
      </c>
      <c r="F47" s="89"/>
      <c r="G47" s="89"/>
      <c r="H47" s="89" t="s">
        <v>188</v>
      </c>
      <c r="I47" s="76"/>
      <c r="J47" s="74" t="s">
        <v>55</v>
      </c>
      <c r="K47" s="75" t="s">
        <v>147</v>
      </c>
      <c r="L47" s="75"/>
      <c r="M47" s="75"/>
      <c r="N47" s="237">
        <v>2000</v>
      </c>
      <c r="O47" s="237">
        <v>2094</v>
      </c>
      <c r="P47" s="238">
        <v>105</v>
      </c>
    </row>
    <row r="48" spans="1:16" x14ac:dyDescent="0.25">
      <c r="A48" s="94" t="s">
        <v>160</v>
      </c>
      <c r="B48" s="56"/>
      <c r="C48" s="45"/>
      <c r="D48" s="45"/>
      <c r="E48" s="45"/>
      <c r="F48" s="45"/>
      <c r="G48" s="45"/>
      <c r="H48" s="45"/>
      <c r="I48" s="99"/>
      <c r="J48" s="120" t="s">
        <v>55</v>
      </c>
      <c r="K48" s="188" t="s">
        <v>5</v>
      </c>
      <c r="L48" s="9" t="s">
        <v>12</v>
      </c>
      <c r="M48" s="9"/>
      <c r="N48" s="236">
        <v>2000</v>
      </c>
      <c r="O48" s="236">
        <v>2094</v>
      </c>
      <c r="P48" s="239">
        <v>105</v>
      </c>
    </row>
    <row r="49" spans="1:16" x14ac:dyDescent="0.25">
      <c r="A49" s="94" t="s">
        <v>160</v>
      </c>
      <c r="B49" s="56"/>
      <c r="C49" s="45"/>
      <c r="D49" s="45"/>
      <c r="E49" s="45"/>
      <c r="F49" s="45"/>
      <c r="G49" s="45"/>
      <c r="H49" s="45"/>
      <c r="I49" s="99"/>
      <c r="J49" s="120" t="s">
        <v>55</v>
      </c>
      <c r="K49" s="188" t="s">
        <v>52</v>
      </c>
      <c r="L49" s="9" t="s">
        <v>26</v>
      </c>
      <c r="M49" s="9"/>
      <c r="N49" s="236">
        <v>2000</v>
      </c>
      <c r="O49" s="236">
        <v>2094</v>
      </c>
      <c r="P49" s="239">
        <v>105</v>
      </c>
    </row>
    <row r="50" spans="1:16" x14ac:dyDescent="0.25">
      <c r="A50" s="74" t="s">
        <v>218</v>
      </c>
      <c r="B50" s="96" t="s">
        <v>49</v>
      </c>
      <c r="C50" s="89"/>
      <c r="D50" s="89"/>
      <c r="E50" s="89"/>
      <c r="F50" s="89"/>
      <c r="G50" s="89"/>
      <c r="H50" s="89" t="s">
        <v>188</v>
      </c>
      <c r="I50" s="76"/>
      <c r="J50" s="74" t="s">
        <v>55</v>
      </c>
      <c r="K50" s="75" t="s">
        <v>214</v>
      </c>
      <c r="L50" s="75"/>
      <c r="M50" s="75"/>
      <c r="N50" s="237">
        <v>4657</v>
      </c>
      <c r="O50" s="237">
        <v>4807</v>
      </c>
      <c r="P50" s="238">
        <v>103</v>
      </c>
    </row>
    <row r="51" spans="1:16" x14ac:dyDescent="0.25">
      <c r="A51" s="94" t="s">
        <v>218</v>
      </c>
      <c r="B51" s="56"/>
      <c r="C51" s="45"/>
      <c r="D51" s="45"/>
      <c r="E51" s="45"/>
      <c r="F51" s="45"/>
      <c r="G51" s="45"/>
      <c r="H51" s="45"/>
      <c r="I51" s="99"/>
      <c r="J51" s="120" t="s">
        <v>55</v>
      </c>
      <c r="K51" s="188" t="s">
        <v>13</v>
      </c>
      <c r="L51" s="9" t="s">
        <v>14</v>
      </c>
      <c r="M51" s="9"/>
      <c r="N51" s="236">
        <v>4657</v>
      </c>
      <c r="O51" s="236">
        <v>4807</v>
      </c>
      <c r="P51" s="239">
        <v>103</v>
      </c>
    </row>
    <row r="52" spans="1:16" x14ac:dyDescent="0.25">
      <c r="A52" s="94" t="s">
        <v>218</v>
      </c>
      <c r="B52" s="56"/>
      <c r="C52" s="45"/>
      <c r="D52" s="45"/>
      <c r="E52" s="45"/>
      <c r="F52" s="45"/>
      <c r="G52" s="45"/>
      <c r="H52" s="45"/>
      <c r="I52" s="99"/>
      <c r="J52" s="120" t="s">
        <v>55</v>
      </c>
      <c r="K52" s="188" t="s">
        <v>58</v>
      </c>
      <c r="L52" s="9" t="s">
        <v>30</v>
      </c>
      <c r="M52" s="9"/>
      <c r="N52" s="236">
        <v>4657</v>
      </c>
      <c r="O52" s="236">
        <v>4807</v>
      </c>
      <c r="P52" s="239">
        <v>103</v>
      </c>
    </row>
    <row r="53" spans="1:16" x14ac:dyDescent="0.25">
      <c r="A53" s="74" t="s">
        <v>161</v>
      </c>
      <c r="B53" s="96" t="s">
        <v>49</v>
      </c>
      <c r="C53" s="89"/>
      <c r="D53" s="89"/>
      <c r="E53" s="89"/>
      <c r="F53" s="89"/>
      <c r="G53" s="89"/>
      <c r="H53" s="89" t="s">
        <v>188</v>
      </c>
      <c r="I53" s="76"/>
      <c r="J53" s="74" t="s">
        <v>55</v>
      </c>
      <c r="K53" s="168" t="s">
        <v>257</v>
      </c>
      <c r="L53" s="75"/>
      <c r="M53" s="75"/>
      <c r="N53" s="237">
        <v>775</v>
      </c>
      <c r="O53" s="237">
        <v>775</v>
      </c>
      <c r="P53" s="238">
        <v>100</v>
      </c>
    </row>
    <row r="54" spans="1:16" x14ac:dyDescent="0.25">
      <c r="A54" s="94" t="s">
        <v>161</v>
      </c>
      <c r="B54" s="56"/>
      <c r="C54" s="45"/>
      <c r="D54" s="45"/>
      <c r="E54" s="45"/>
      <c r="F54" s="45"/>
      <c r="G54" s="45"/>
      <c r="H54" s="45"/>
      <c r="I54" s="99"/>
      <c r="J54" s="120" t="s">
        <v>55</v>
      </c>
      <c r="K54" s="188" t="s">
        <v>13</v>
      </c>
      <c r="L54" s="9" t="s">
        <v>14</v>
      </c>
      <c r="M54" s="9"/>
      <c r="N54" s="236">
        <v>775</v>
      </c>
      <c r="O54" s="236">
        <v>775</v>
      </c>
      <c r="P54" s="239">
        <v>100</v>
      </c>
    </row>
    <row r="55" spans="1:16" x14ac:dyDescent="0.25">
      <c r="A55" s="94" t="s">
        <v>161</v>
      </c>
      <c r="B55" s="56"/>
      <c r="C55" s="45"/>
      <c r="D55" s="45"/>
      <c r="E55" s="45"/>
      <c r="F55" s="45"/>
      <c r="G55" s="45"/>
      <c r="H55" s="45"/>
      <c r="I55" s="99"/>
      <c r="J55" s="120" t="s">
        <v>55</v>
      </c>
      <c r="K55" s="188" t="s">
        <v>58</v>
      </c>
      <c r="L55" s="9" t="s">
        <v>30</v>
      </c>
      <c r="M55" s="9"/>
      <c r="N55" s="236">
        <v>775</v>
      </c>
      <c r="O55" s="236">
        <v>775</v>
      </c>
      <c r="P55" s="239">
        <v>100</v>
      </c>
    </row>
    <row r="56" spans="1:16" x14ac:dyDescent="0.25">
      <c r="A56" s="74" t="s">
        <v>162</v>
      </c>
      <c r="B56" s="96" t="s">
        <v>49</v>
      </c>
      <c r="C56" s="89"/>
      <c r="D56" s="89"/>
      <c r="E56" s="89"/>
      <c r="F56" s="89"/>
      <c r="G56" s="89"/>
      <c r="H56" s="89" t="s">
        <v>188</v>
      </c>
      <c r="I56" s="76"/>
      <c r="J56" s="74" t="s">
        <v>55</v>
      </c>
      <c r="K56" s="168" t="s">
        <v>221</v>
      </c>
      <c r="L56" s="75"/>
      <c r="M56" s="75"/>
      <c r="N56" s="237">
        <v>3375</v>
      </c>
      <c r="O56" s="237">
        <v>3375</v>
      </c>
      <c r="P56" s="238">
        <v>100</v>
      </c>
    </row>
    <row r="57" spans="1:16" x14ac:dyDescent="0.25">
      <c r="A57" s="94" t="s">
        <v>162</v>
      </c>
      <c r="B57" s="56"/>
      <c r="C57" s="45"/>
      <c r="D57" s="45"/>
      <c r="E57" s="45"/>
      <c r="F57" s="45"/>
      <c r="G57" s="45"/>
      <c r="H57" s="45"/>
      <c r="I57" s="99"/>
      <c r="J57" s="120" t="s">
        <v>55</v>
      </c>
      <c r="K57" s="9">
        <v>4</v>
      </c>
      <c r="L57" s="9" t="s">
        <v>14</v>
      </c>
      <c r="M57" s="9"/>
      <c r="N57" s="247">
        <v>3375</v>
      </c>
      <c r="O57" s="247">
        <v>3375</v>
      </c>
      <c r="P57" s="239">
        <v>100</v>
      </c>
    </row>
    <row r="58" spans="1:16" x14ac:dyDescent="0.25">
      <c r="A58" s="94" t="s">
        <v>162</v>
      </c>
      <c r="B58" s="56"/>
      <c r="C58" s="45"/>
      <c r="D58" s="45"/>
      <c r="E58" s="45"/>
      <c r="F58" s="45"/>
      <c r="G58" s="45"/>
      <c r="H58" s="45"/>
      <c r="I58" s="99"/>
      <c r="J58" s="120" t="s">
        <v>55</v>
      </c>
      <c r="K58" s="9" t="s">
        <v>58</v>
      </c>
      <c r="L58" s="9" t="s">
        <v>30</v>
      </c>
      <c r="M58" s="9"/>
      <c r="N58" s="247">
        <v>3375</v>
      </c>
      <c r="O58" s="247">
        <v>3375</v>
      </c>
      <c r="P58" s="239">
        <v>100</v>
      </c>
    </row>
    <row r="59" spans="1:16" x14ac:dyDescent="0.25">
      <c r="A59" s="74" t="s">
        <v>230</v>
      </c>
      <c r="B59" s="96" t="s">
        <v>49</v>
      </c>
      <c r="C59" s="89"/>
      <c r="D59" s="89"/>
      <c r="E59" s="89"/>
      <c r="F59" s="89"/>
      <c r="G59" s="89"/>
      <c r="H59" s="89" t="s">
        <v>188</v>
      </c>
      <c r="I59" s="76"/>
      <c r="J59" s="74" t="s">
        <v>55</v>
      </c>
      <c r="K59" s="168" t="s">
        <v>229</v>
      </c>
      <c r="L59" s="75"/>
      <c r="M59" s="75"/>
      <c r="N59" s="237">
        <v>11605</v>
      </c>
      <c r="O59" s="237">
        <v>11605</v>
      </c>
      <c r="P59" s="238">
        <v>100</v>
      </c>
    </row>
    <row r="60" spans="1:16" x14ac:dyDescent="0.25">
      <c r="A60" s="193" t="s">
        <v>230</v>
      </c>
      <c r="B60" s="192"/>
      <c r="C60" s="192"/>
      <c r="D60" s="192"/>
      <c r="E60" s="192"/>
      <c r="F60" s="192"/>
      <c r="G60" s="192"/>
      <c r="H60" s="192"/>
      <c r="I60" s="193"/>
      <c r="J60" s="94" t="s">
        <v>55</v>
      </c>
      <c r="K60" s="194" t="s">
        <v>13</v>
      </c>
      <c r="L60" s="180" t="s">
        <v>14</v>
      </c>
      <c r="M60" s="193"/>
      <c r="N60" s="247">
        <v>11605</v>
      </c>
      <c r="O60" s="247">
        <v>11605</v>
      </c>
      <c r="P60" s="239">
        <v>100</v>
      </c>
    </row>
    <row r="61" spans="1:16" x14ac:dyDescent="0.25">
      <c r="A61" s="193" t="s">
        <v>230</v>
      </c>
      <c r="B61" s="192"/>
      <c r="C61" s="192"/>
      <c r="D61" s="192"/>
      <c r="E61" s="192"/>
      <c r="F61" s="192"/>
      <c r="G61" s="192"/>
      <c r="H61" s="192"/>
      <c r="I61" s="193"/>
      <c r="J61" s="94" t="s">
        <v>55</v>
      </c>
      <c r="K61" s="194" t="s">
        <v>58</v>
      </c>
      <c r="L61" s="180" t="s">
        <v>30</v>
      </c>
      <c r="M61" s="193"/>
      <c r="N61" s="247">
        <v>11605</v>
      </c>
      <c r="O61" s="247">
        <v>11605</v>
      </c>
      <c r="P61" s="239">
        <v>100</v>
      </c>
    </row>
    <row r="62" spans="1:16" x14ac:dyDescent="0.25">
      <c r="A62" s="74" t="s">
        <v>223</v>
      </c>
      <c r="B62" s="96" t="s">
        <v>49</v>
      </c>
      <c r="C62" s="89"/>
      <c r="D62" s="89"/>
      <c r="E62" s="89"/>
      <c r="F62" s="89"/>
      <c r="G62" s="89"/>
      <c r="H62" s="89"/>
      <c r="I62" s="76"/>
      <c r="J62" s="74" t="s">
        <v>55</v>
      </c>
      <c r="K62" s="168" t="s">
        <v>248</v>
      </c>
      <c r="L62" s="75"/>
      <c r="M62" s="75"/>
      <c r="N62" s="237">
        <v>4645.3</v>
      </c>
      <c r="O62" s="237">
        <v>4646</v>
      </c>
      <c r="P62" s="238">
        <v>100</v>
      </c>
    </row>
    <row r="63" spans="1:16" x14ac:dyDescent="0.25">
      <c r="A63" s="93" t="s">
        <v>223</v>
      </c>
      <c r="B63" s="192"/>
      <c r="C63" s="192"/>
      <c r="D63" s="192"/>
      <c r="E63" s="192"/>
      <c r="F63" s="192"/>
      <c r="G63" s="192"/>
      <c r="H63" s="192"/>
      <c r="I63" s="180"/>
      <c r="J63" s="93" t="s">
        <v>55</v>
      </c>
      <c r="K63" s="194" t="s">
        <v>13</v>
      </c>
      <c r="L63" s="180" t="s">
        <v>14</v>
      </c>
      <c r="M63" s="180"/>
      <c r="N63" s="247">
        <v>4645</v>
      </c>
      <c r="O63" s="247">
        <v>4646</v>
      </c>
      <c r="P63" s="239">
        <v>100</v>
      </c>
    </row>
    <row r="64" spans="1:16" x14ac:dyDescent="0.25">
      <c r="A64" s="94" t="s">
        <v>223</v>
      </c>
      <c r="B64" s="192"/>
      <c r="C64" s="192"/>
      <c r="D64" s="192"/>
      <c r="E64" s="192"/>
      <c r="F64" s="192"/>
      <c r="G64" s="192"/>
      <c r="H64" s="192"/>
      <c r="I64" s="180"/>
      <c r="J64" s="94" t="s">
        <v>55</v>
      </c>
      <c r="K64" s="194" t="s">
        <v>58</v>
      </c>
      <c r="L64" s="180" t="s">
        <v>30</v>
      </c>
      <c r="M64" s="180"/>
      <c r="N64" s="247">
        <v>4645</v>
      </c>
      <c r="O64" s="247">
        <v>4646</v>
      </c>
      <c r="P64" s="239">
        <v>100</v>
      </c>
    </row>
    <row r="65" spans="1:16" x14ac:dyDescent="0.25">
      <c r="A65" s="74" t="s">
        <v>254</v>
      </c>
      <c r="B65" s="96" t="s">
        <v>49</v>
      </c>
      <c r="C65" s="89"/>
      <c r="D65" s="89"/>
      <c r="E65" s="89"/>
      <c r="F65" s="89"/>
      <c r="G65" s="89"/>
      <c r="H65" s="89"/>
      <c r="I65" s="76"/>
      <c r="J65" s="74" t="s">
        <v>55</v>
      </c>
      <c r="K65" s="168" t="s">
        <v>253</v>
      </c>
      <c r="L65" s="75"/>
      <c r="M65" s="75"/>
      <c r="N65" s="237">
        <v>10750</v>
      </c>
      <c r="O65" s="237">
        <v>10750</v>
      </c>
      <c r="P65" s="238">
        <v>100</v>
      </c>
    </row>
    <row r="66" spans="1:16" x14ac:dyDescent="0.25">
      <c r="A66" s="93" t="s">
        <v>254</v>
      </c>
      <c r="B66" s="192"/>
      <c r="C66" s="192"/>
      <c r="D66" s="192"/>
      <c r="E66" s="192"/>
      <c r="F66" s="192"/>
      <c r="G66" s="192"/>
      <c r="H66" s="192"/>
      <c r="I66" s="180"/>
      <c r="J66" s="93" t="s">
        <v>55</v>
      </c>
      <c r="K66" s="194" t="s">
        <v>13</v>
      </c>
      <c r="L66" s="180" t="s">
        <v>14</v>
      </c>
      <c r="M66" s="180"/>
      <c r="N66" s="247">
        <v>10750</v>
      </c>
      <c r="O66" s="247">
        <v>10750</v>
      </c>
      <c r="P66" s="239">
        <v>100</v>
      </c>
    </row>
    <row r="67" spans="1:16" x14ac:dyDescent="0.25">
      <c r="A67" s="94" t="s">
        <v>254</v>
      </c>
      <c r="B67" s="192"/>
      <c r="C67" s="192"/>
      <c r="D67" s="192"/>
      <c r="E67" s="192"/>
      <c r="F67" s="192"/>
      <c r="G67" s="192"/>
      <c r="H67" s="192"/>
      <c r="I67" s="180"/>
      <c r="J67" s="94" t="s">
        <v>55</v>
      </c>
      <c r="K67" s="194" t="s">
        <v>58</v>
      </c>
      <c r="L67" s="180" t="s">
        <v>30</v>
      </c>
      <c r="M67" s="180"/>
      <c r="N67" s="247">
        <v>10750</v>
      </c>
      <c r="O67" s="247">
        <v>10750</v>
      </c>
      <c r="P67" s="239">
        <v>100</v>
      </c>
    </row>
    <row r="68" spans="1:16" x14ac:dyDescent="0.25">
      <c r="A68" s="74" t="s">
        <v>255</v>
      </c>
      <c r="B68" s="96" t="s">
        <v>49</v>
      </c>
      <c r="C68" s="89"/>
      <c r="D68" s="89"/>
      <c r="E68" s="89"/>
      <c r="F68" s="89"/>
      <c r="G68" s="89"/>
      <c r="H68" s="89"/>
      <c r="I68" s="76"/>
      <c r="J68" s="74" t="s">
        <v>55</v>
      </c>
      <c r="K68" s="168" t="s">
        <v>256</v>
      </c>
      <c r="L68" s="75"/>
      <c r="M68" s="75"/>
      <c r="N68" s="237">
        <v>33125</v>
      </c>
      <c r="O68" s="237">
        <v>33125</v>
      </c>
      <c r="P68" s="238">
        <v>100</v>
      </c>
    </row>
    <row r="69" spans="1:16" x14ac:dyDescent="0.25">
      <c r="A69" s="93" t="s">
        <v>255</v>
      </c>
      <c r="B69" s="192"/>
      <c r="C69" s="192"/>
      <c r="D69" s="192"/>
      <c r="E69" s="192"/>
      <c r="F69" s="192"/>
      <c r="G69" s="192"/>
      <c r="H69" s="192"/>
      <c r="I69" s="180"/>
      <c r="J69" s="93" t="s">
        <v>55</v>
      </c>
      <c r="K69" s="194" t="s">
        <v>13</v>
      </c>
      <c r="L69" s="180" t="s">
        <v>14</v>
      </c>
      <c r="M69" s="180"/>
      <c r="N69" s="247">
        <v>33125</v>
      </c>
      <c r="O69" s="247">
        <v>33125</v>
      </c>
      <c r="P69" s="239">
        <v>100</v>
      </c>
    </row>
    <row r="70" spans="1:16" x14ac:dyDescent="0.25">
      <c r="A70" s="94" t="s">
        <v>255</v>
      </c>
      <c r="B70" s="192"/>
      <c r="C70" s="192"/>
      <c r="D70" s="192"/>
      <c r="E70" s="192"/>
      <c r="F70" s="192"/>
      <c r="G70" s="192"/>
      <c r="H70" s="192"/>
      <c r="I70" s="180"/>
      <c r="J70" s="94" t="s">
        <v>55</v>
      </c>
      <c r="K70" s="194" t="s">
        <v>58</v>
      </c>
      <c r="L70" s="180" t="s">
        <v>30</v>
      </c>
      <c r="M70" s="180"/>
      <c r="N70" s="247">
        <v>33125</v>
      </c>
      <c r="O70" s="247">
        <v>33125</v>
      </c>
      <c r="P70" s="239">
        <v>100</v>
      </c>
    </row>
    <row r="71" spans="1:16" x14ac:dyDescent="0.25">
      <c r="A71" s="74" t="s">
        <v>258</v>
      </c>
      <c r="B71" s="89" t="s">
        <v>49</v>
      </c>
      <c r="C71" s="89"/>
      <c r="D71" s="89"/>
      <c r="E71" s="89"/>
      <c r="F71" s="89"/>
      <c r="G71" s="89"/>
      <c r="H71" s="89"/>
      <c r="I71" s="75"/>
      <c r="J71" s="74" t="s">
        <v>55</v>
      </c>
      <c r="K71" s="168" t="s">
        <v>261</v>
      </c>
      <c r="L71" s="75"/>
      <c r="M71" s="76"/>
      <c r="N71" s="237">
        <v>11401</v>
      </c>
      <c r="O71" s="237">
        <v>11401</v>
      </c>
      <c r="P71" s="238">
        <v>100</v>
      </c>
    </row>
    <row r="72" spans="1:16" x14ac:dyDescent="0.25">
      <c r="A72" s="94" t="s">
        <v>259</v>
      </c>
      <c r="B72" s="192"/>
      <c r="C72" s="192"/>
      <c r="D72" s="192"/>
      <c r="E72" s="192"/>
      <c r="F72" s="192"/>
      <c r="G72" s="192"/>
      <c r="H72" s="192"/>
      <c r="I72" s="180"/>
      <c r="J72" s="94" t="s">
        <v>55</v>
      </c>
      <c r="K72" s="194" t="s">
        <v>13</v>
      </c>
      <c r="L72" s="180" t="s">
        <v>14</v>
      </c>
      <c r="M72" s="180"/>
      <c r="N72" s="247">
        <v>11401</v>
      </c>
      <c r="O72" s="247">
        <v>11401</v>
      </c>
      <c r="P72" s="239">
        <v>100</v>
      </c>
    </row>
    <row r="73" spans="1:16" x14ac:dyDescent="0.25">
      <c r="A73" s="94" t="s">
        <v>260</v>
      </c>
      <c r="B73" s="192"/>
      <c r="C73" s="192"/>
      <c r="D73" s="192"/>
      <c r="E73" s="192"/>
      <c r="F73" s="192"/>
      <c r="G73" s="192"/>
      <c r="H73" s="192"/>
      <c r="I73" s="180"/>
      <c r="J73" s="94" t="s">
        <v>55</v>
      </c>
      <c r="K73" s="194" t="s">
        <v>58</v>
      </c>
      <c r="L73" s="180" t="s">
        <v>30</v>
      </c>
      <c r="M73" s="180"/>
      <c r="N73" s="247">
        <v>11401</v>
      </c>
      <c r="O73" s="247">
        <v>11401</v>
      </c>
      <c r="P73" s="239">
        <v>100</v>
      </c>
    </row>
    <row r="74" spans="1:16" x14ac:dyDescent="0.25">
      <c r="A74" s="113"/>
      <c r="B74" s="118"/>
      <c r="C74" s="108"/>
      <c r="D74" s="108"/>
      <c r="E74" s="108"/>
      <c r="F74" s="108"/>
      <c r="G74" s="108"/>
      <c r="H74" s="108"/>
      <c r="I74" s="110"/>
      <c r="J74" s="113"/>
      <c r="K74" s="109" t="s">
        <v>106</v>
      </c>
      <c r="L74" s="109"/>
      <c r="M74" s="109"/>
      <c r="N74" s="248">
        <f>SUM(N75)</f>
        <v>69500</v>
      </c>
      <c r="O74" s="248">
        <f>SUM(O75)</f>
        <v>66500</v>
      </c>
      <c r="P74" s="225">
        <v>96</v>
      </c>
    </row>
    <row r="75" spans="1:16" x14ac:dyDescent="0.25">
      <c r="A75" s="77"/>
      <c r="B75" s="78"/>
      <c r="C75" s="62"/>
      <c r="D75" s="62"/>
      <c r="E75" s="62"/>
      <c r="F75" s="62"/>
      <c r="G75" s="62"/>
      <c r="H75" s="62"/>
      <c r="I75" s="79"/>
      <c r="J75" s="121" t="s">
        <v>10</v>
      </c>
      <c r="K75" s="55" t="s">
        <v>88</v>
      </c>
      <c r="L75" s="55"/>
      <c r="M75" s="55"/>
      <c r="N75" s="249">
        <f>N76</f>
        <v>69500</v>
      </c>
      <c r="O75" s="249">
        <f>O76</f>
        <v>66500</v>
      </c>
      <c r="P75" s="228">
        <v>96</v>
      </c>
    </row>
    <row r="76" spans="1:16" x14ac:dyDescent="0.25">
      <c r="A76" s="95" t="s">
        <v>122</v>
      </c>
      <c r="B76" s="117" t="s">
        <v>49</v>
      </c>
      <c r="C76" s="81" t="s">
        <v>3</v>
      </c>
      <c r="D76" s="81"/>
      <c r="E76" s="81" t="s">
        <v>13</v>
      </c>
      <c r="F76" s="81" t="s">
        <v>186</v>
      </c>
      <c r="G76" s="81"/>
      <c r="H76" s="81"/>
      <c r="I76" s="83"/>
      <c r="J76" s="95"/>
      <c r="K76" s="82" t="s">
        <v>244</v>
      </c>
      <c r="L76" s="82"/>
      <c r="M76" s="82"/>
      <c r="N76" s="250">
        <f>N77+N80+N86+N83</f>
        <v>69500</v>
      </c>
      <c r="O76" s="250">
        <f>O77+O80+O86+O83</f>
        <v>66500</v>
      </c>
      <c r="P76" s="230">
        <v>96</v>
      </c>
    </row>
    <row r="77" spans="1:16" x14ac:dyDescent="0.25">
      <c r="A77" s="74" t="s">
        <v>163</v>
      </c>
      <c r="B77" s="96" t="s">
        <v>49</v>
      </c>
      <c r="C77" s="89"/>
      <c r="D77" s="89"/>
      <c r="E77" s="89"/>
      <c r="F77" s="89" t="s">
        <v>186</v>
      </c>
      <c r="G77" s="89"/>
      <c r="H77" s="89"/>
      <c r="I77" s="76"/>
      <c r="J77" s="74" t="s">
        <v>59</v>
      </c>
      <c r="K77" s="75" t="s">
        <v>123</v>
      </c>
      <c r="L77" s="75"/>
      <c r="M77" s="75"/>
      <c r="N77" s="251">
        <f>N78</f>
        <v>66000</v>
      </c>
      <c r="O77" s="251">
        <f>O78</f>
        <v>63000</v>
      </c>
      <c r="P77" s="238">
        <v>95</v>
      </c>
    </row>
    <row r="78" spans="1:16" x14ac:dyDescent="0.25">
      <c r="A78" s="93" t="s">
        <v>163</v>
      </c>
      <c r="B78" s="98"/>
      <c r="C78" s="98"/>
      <c r="D78" s="98"/>
      <c r="E78" s="98"/>
      <c r="F78" s="98"/>
      <c r="G78" s="98"/>
      <c r="H78" s="98"/>
      <c r="I78" s="101"/>
      <c r="J78" s="91" t="s">
        <v>59</v>
      </c>
      <c r="K78" s="101">
        <v>3</v>
      </c>
      <c r="L78" s="101" t="s">
        <v>12</v>
      </c>
      <c r="M78" s="101"/>
      <c r="N78" s="252">
        <v>66000</v>
      </c>
      <c r="O78" s="252">
        <v>63000</v>
      </c>
      <c r="P78" s="239">
        <v>95</v>
      </c>
    </row>
    <row r="79" spans="1:16" x14ac:dyDescent="0.25">
      <c r="A79" s="94" t="s">
        <v>163</v>
      </c>
      <c r="B79" s="45"/>
      <c r="C79" s="45"/>
      <c r="D79" s="45"/>
      <c r="E79" s="45"/>
      <c r="F79" s="45"/>
      <c r="G79" s="45"/>
      <c r="H79" s="45"/>
      <c r="I79" s="9"/>
      <c r="J79" s="120" t="s">
        <v>59</v>
      </c>
      <c r="K79" s="9">
        <v>38</v>
      </c>
      <c r="L79" s="9" t="s">
        <v>53</v>
      </c>
      <c r="M79" s="9"/>
      <c r="N79" s="252">
        <v>66000</v>
      </c>
      <c r="O79" s="252">
        <v>63000</v>
      </c>
      <c r="P79" s="239">
        <v>95</v>
      </c>
    </row>
    <row r="80" spans="1:16" x14ac:dyDescent="0.25">
      <c r="A80" s="74" t="s">
        <v>164</v>
      </c>
      <c r="B80" s="96" t="s">
        <v>49</v>
      </c>
      <c r="C80" s="89"/>
      <c r="D80" s="89"/>
      <c r="E80" s="89"/>
      <c r="F80" s="89"/>
      <c r="G80" s="89"/>
      <c r="H80" s="89"/>
      <c r="I80" s="76"/>
      <c r="J80" s="74" t="s">
        <v>59</v>
      </c>
      <c r="K80" s="75" t="s">
        <v>246</v>
      </c>
      <c r="L80" s="75"/>
      <c r="M80" s="75"/>
      <c r="N80" s="251">
        <f>N81</f>
        <v>0</v>
      </c>
      <c r="O80" s="251">
        <v>0</v>
      </c>
      <c r="P80" s="238">
        <v>0</v>
      </c>
    </row>
    <row r="81" spans="1:16" x14ac:dyDescent="0.25">
      <c r="A81" s="94" t="s">
        <v>164</v>
      </c>
      <c r="B81" s="56"/>
      <c r="C81" s="45"/>
      <c r="D81" s="45"/>
      <c r="E81" s="45"/>
      <c r="F81" s="45"/>
      <c r="G81" s="45"/>
      <c r="H81" s="45"/>
      <c r="I81" s="99"/>
      <c r="J81" s="120" t="s">
        <v>59</v>
      </c>
      <c r="K81" s="9">
        <v>3</v>
      </c>
      <c r="L81" s="9" t="s">
        <v>12</v>
      </c>
      <c r="M81" s="9"/>
      <c r="N81" s="252">
        <f>N82</f>
        <v>0</v>
      </c>
      <c r="O81" s="252">
        <v>0</v>
      </c>
      <c r="P81" s="239">
        <v>0</v>
      </c>
    </row>
    <row r="82" spans="1:16" x14ac:dyDescent="0.25">
      <c r="A82" s="94" t="s">
        <v>164</v>
      </c>
      <c r="B82" s="56"/>
      <c r="C82" s="45"/>
      <c r="D82" s="45"/>
      <c r="E82" s="45"/>
      <c r="F82" s="45"/>
      <c r="G82" s="45"/>
      <c r="H82" s="45"/>
      <c r="I82" s="99"/>
      <c r="J82" s="120" t="s">
        <v>59</v>
      </c>
      <c r="K82" s="9">
        <v>38</v>
      </c>
      <c r="L82" s="9" t="s">
        <v>53</v>
      </c>
      <c r="M82" s="9"/>
      <c r="N82" s="252">
        <v>0</v>
      </c>
      <c r="O82" s="252">
        <v>0</v>
      </c>
      <c r="P82" s="239">
        <v>0</v>
      </c>
    </row>
    <row r="83" spans="1:16" x14ac:dyDescent="0.25">
      <c r="A83" s="74" t="s">
        <v>164</v>
      </c>
      <c r="B83" s="89"/>
      <c r="C83" s="89"/>
      <c r="D83" s="89"/>
      <c r="E83" s="89"/>
      <c r="F83" s="89"/>
      <c r="G83" s="89"/>
      <c r="H83" s="89"/>
      <c r="I83" s="75"/>
      <c r="J83" s="74" t="s">
        <v>59</v>
      </c>
      <c r="K83" s="75" t="s">
        <v>245</v>
      </c>
      <c r="L83" s="75"/>
      <c r="M83" s="75"/>
      <c r="N83" s="251">
        <f>N84</f>
        <v>3000</v>
      </c>
      <c r="O83" s="251">
        <v>3000</v>
      </c>
      <c r="P83" s="238">
        <v>100</v>
      </c>
    </row>
    <row r="84" spans="1:16" x14ac:dyDescent="0.25">
      <c r="A84" s="94" t="s">
        <v>164</v>
      </c>
      <c r="B84" s="45"/>
      <c r="C84" s="45"/>
      <c r="D84" s="45"/>
      <c r="E84" s="45"/>
      <c r="F84" s="45"/>
      <c r="G84" s="45"/>
      <c r="H84" s="45"/>
      <c r="I84" s="9"/>
      <c r="J84" s="120" t="s">
        <v>59</v>
      </c>
      <c r="K84" s="9" t="s">
        <v>5</v>
      </c>
      <c r="L84" s="9" t="s">
        <v>12</v>
      </c>
      <c r="M84" s="9"/>
      <c r="N84" s="252">
        <f>N85</f>
        <v>3000</v>
      </c>
      <c r="O84" s="252">
        <v>3000</v>
      </c>
      <c r="P84" s="239">
        <v>100</v>
      </c>
    </row>
    <row r="85" spans="1:16" x14ac:dyDescent="0.25">
      <c r="A85" s="94" t="s">
        <v>164</v>
      </c>
      <c r="B85" s="45"/>
      <c r="C85" s="45"/>
      <c r="D85" s="45"/>
      <c r="E85" s="45"/>
      <c r="F85" s="45"/>
      <c r="G85" s="45"/>
      <c r="H85" s="45"/>
      <c r="I85" s="9"/>
      <c r="J85" s="120" t="s">
        <v>59</v>
      </c>
      <c r="K85" s="9">
        <v>38</v>
      </c>
      <c r="L85" s="9" t="s">
        <v>53</v>
      </c>
      <c r="M85" s="9"/>
      <c r="N85" s="252">
        <v>3000</v>
      </c>
      <c r="O85" s="252">
        <v>3000</v>
      </c>
      <c r="P85" s="239">
        <v>100</v>
      </c>
    </row>
    <row r="86" spans="1:16" x14ac:dyDescent="0.25">
      <c r="A86" s="74" t="s">
        <v>225</v>
      </c>
      <c r="B86" s="89" t="s">
        <v>49</v>
      </c>
      <c r="C86" s="89"/>
      <c r="D86" s="89"/>
      <c r="E86" s="89"/>
      <c r="F86" s="89"/>
      <c r="G86" s="89"/>
      <c r="H86" s="89"/>
      <c r="I86" s="75"/>
      <c r="J86" s="74" t="s">
        <v>59</v>
      </c>
      <c r="K86" s="75" t="s">
        <v>224</v>
      </c>
      <c r="L86" s="75"/>
      <c r="M86" s="75"/>
      <c r="N86" s="251">
        <v>500</v>
      </c>
      <c r="O86" s="251">
        <v>500</v>
      </c>
      <c r="P86" s="238">
        <v>100</v>
      </c>
    </row>
    <row r="87" spans="1:16" x14ac:dyDescent="0.25">
      <c r="A87" s="93" t="s">
        <v>225</v>
      </c>
      <c r="B87" s="45"/>
      <c r="C87" s="45"/>
      <c r="D87" s="45"/>
      <c r="E87" s="45"/>
      <c r="F87" s="45"/>
      <c r="G87" s="45"/>
      <c r="H87" s="45"/>
      <c r="I87" s="9"/>
      <c r="J87" s="120" t="s">
        <v>59</v>
      </c>
      <c r="K87" s="9" t="s">
        <v>13</v>
      </c>
      <c r="L87" s="180" t="s">
        <v>14</v>
      </c>
      <c r="M87" s="180"/>
      <c r="N87" s="252">
        <v>500</v>
      </c>
      <c r="O87" s="252">
        <v>500</v>
      </c>
      <c r="P87" s="246">
        <v>100</v>
      </c>
    </row>
    <row r="88" spans="1:16" x14ac:dyDescent="0.25">
      <c r="A88" s="94" t="s">
        <v>225</v>
      </c>
      <c r="B88" s="45"/>
      <c r="C88" s="45"/>
      <c r="D88" s="45"/>
      <c r="E88" s="45"/>
      <c r="F88" s="45"/>
      <c r="G88" s="45"/>
      <c r="H88" s="45"/>
      <c r="I88" s="9"/>
      <c r="J88" s="120" t="s">
        <v>59</v>
      </c>
      <c r="K88" s="9" t="s">
        <v>58</v>
      </c>
      <c r="L88" s="180" t="s">
        <v>30</v>
      </c>
      <c r="M88" s="180"/>
      <c r="N88" s="252">
        <v>500</v>
      </c>
      <c r="O88" s="252">
        <v>500</v>
      </c>
      <c r="P88" s="246">
        <v>100</v>
      </c>
    </row>
    <row r="89" spans="1:16" x14ac:dyDescent="0.25">
      <c r="A89" s="113"/>
      <c r="B89" s="118"/>
      <c r="C89" s="108"/>
      <c r="D89" s="108"/>
      <c r="E89" s="108"/>
      <c r="F89" s="108"/>
      <c r="G89" s="108"/>
      <c r="H89" s="108"/>
      <c r="I89" s="110"/>
      <c r="J89" s="113"/>
      <c r="K89" s="109" t="s">
        <v>107</v>
      </c>
      <c r="L89" s="109"/>
      <c r="M89" s="109"/>
      <c r="N89" s="224">
        <f>N90+N98+N109</f>
        <v>723118</v>
      </c>
      <c r="O89" s="224">
        <f>O90+O98+O109</f>
        <v>417036</v>
      </c>
      <c r="P89" s="225">
        <f>O89/N89*100</f>
        <v>57.671915233751612</v>
      </c>
    </row>
    <row r="90" spans="1:16" x14ac:dyDescent="0.25">
      <c r="A90" s="77"/>
      <c r="B90" s="78"/>
      <c r="C90" s="62"/>
      <c r="D90" s="62"/>
      <c r="E90" s="62"/>
      <c r="F90" s="62"/>
      <c r="G90" s="62"/>
      <c r="H90" s="62"/>
      <c r="I90" s="79"/>
      <c r="J90" s="121" t="s">
        <v>8</v>
      </c>
      <c r="K90" s="55" t="s">
        <v>89</v>
      </c>
      <c r="L90" s="55"/>
      <c r="M90" s="55"/>
      <c r="N90" s="253">
        <f>N91</f>
        <v>304887</v>
      </c>
      <c r="O90" s="253">
        <f>O91</f>
        <v>303274</v>
      </c>
      <c r="P90" s="228">
        <f>O90/N90*100</f>
        <v>99.470951532862998</v>
      </c>
    </row>
    <row r="91" spans="1:16" x14ac:dyDescent="0.25">
      <c r="A91" s="95" t="s">
        <v>148</v>
      </c>
      <c r="B91" s="117" t="s">
        <v>49</v>
      </c>
      <c r="C91" s="81" t="s">
        <v>3</v>
      </c>
      <c r="D91" s="81" t="s">
        <v>5</v>
      </c>
      <c r="E91" s="81" t="s">
        <v>13</v>
      </c>
      <c r="F91" s="81"/>
      <c r="G91" s="81"/>
      <c r="H91" s="81" t="s">
        <v>188</v>
      </c>
      <c r="I91" s="83"/>
      <c r="J91" s="95"/>
      <c r="K91" s="82" t="s">
        <v>127</v>
      </c>
      <c r="L91" s="82"/>
      <c r="M91" s="82"/>
      <c r="N91" s="229">
        <f>N92+N95</f>
        <v>304887</v>
      </c>
      <c r="O91" s="229">
        <f>O92+O95</f>
        <v>303274</v>
      </c>
      <c r="P91" s="230">
        <f>O91/N91*100</f>
        <v>99.470951532862998</v>
      </c>
    </row>
    <row r="92" spans="1:16" x14ac:dyDescent="0.25">
      <c r="A92" s="74" t="s">
        <v>165</v>
      </c>
      <c r="B92" s="96" t="s">
        <v>49</v>
      </c>
      <c r="C92" s="89" t="s">
        <v>3</v>
      </c>
      <c r="D92" s="89" t="s">
        <v>5</v>
      </c>
      <c r="E92" s="89" t="s">
        <v>13</v>
      </c>
      <c r="F92" s="89"/>
      <c r="G92" s="89"/>
      <c r="H92" s="89" t="s">
        <v>188</v>
      </c>
      <c r="I92" s="76"/>
      <c r="J92" s="74" t="s">
        <v>81</v>
      </c>
      <c r="K92" s="75" t="s">
        <v>124</v>
      </c>
      <c r="L92" s="75"/>
      <c r="M92" s="75"/>
      <c r="N92" s="237">
        <v>247000</v>
      </c>
      <c r="O92" s="237">
        <v>242519</v>
      </c>
      <c r="P92" s="238">
        <f>O92/N92*100</f>
        <v>98.185829959514166</v>
      </c>
    </row>
    <row r="93" spans="1:16" x14ac:dyDescent="0.25">
      <c r="A93" s="93" t="s">
        <v>165</v>
      </c>
      <c r="B93" s="98"/>
      <c r="C93" s="98"/>
      <c r="D93" s="98"/>
      <c r="E93" s="98"/>
      <c r="F93" s="98"/>
      <c r="G93" s="98"/>
      <c r="H93" s="98"/>
      <c r="I93" s="101"/>
      <c r="J93" s="91" t="s">
        <v>81</v>
      </c>
      <c r="K93" s="101">
        <v>3</v>
      </c>
      <c r="L93" s="101" t="s">
        <v>12</v>
      </c>
      <c r="M93" s="101"/>
      <c r="N93" s="236">
        <v>247000</v>
      </c>
      <c r="O93" s="236">
        <v>242519</v>
      </c>
      <c r="P93" s="239">
        <v>98</v>
      </c>
    </row>
    <row r="94" spans="1:16" x14ac:dyDescent="0.25">
      <c r="A94" s="94" t="s">
        <v>165</v>
      </c>
      <c r="B94" s="45"/>
      <c r="C94" s="45"/>
      <c r="D94" s="45"/>
      <c r="E94" s="45"/>
      <c r="F94" s="45"/>
      <c r="G94" s="45"/>
      <c r="H94" s="45"/>
      <c r="I94" s="9"/>
      <c r="J94" s="120" t="s">
        <v>81</v>
      </c>
      <c r="K94" s="9">
        <v>32</v>
      </c>
      <c r="L94" s="9" t="s">
        <v>26</v>
      </c>
      <c r="M94" s="9"/>
      <c r="N94" s="236">
        <v>247000</v>
      </c>
      <c r="O94" s="236">
        <v>242519</v>
      </c>
      <c r="P94" s="239">
        <v>98</v>
      </c>
    </row>
    <row r="95" spans="1:16" x14ac:dyDescent="0.25">
      <c r="A95" s="74" t="s">
        <v>166</v>
      </c>
      <c r="B95" s="96" t="s">
        <v>49</v>
      </c>
      <c r="C95" s="89"/>
      <c r="D95" s="89" t="s">
        <v>5</v>
      </c>
      <c r="E95" s="89" t="s">
        <v>13</v>
      </c>
      <c r="F95" s="89"/>
      <c r="G95" s="89"/>
      <c r="H95" s="89" t="s">
        <v>188</v>
      </c>
      <c r="I95" s="76"/>
      <c r="J95" s="74" t="s">
        <v>60</v>
      </c>
      <c r="K95" s="75" t="s">
        <v>125</v>
      </c>
      <c r="L95" s="75"/>
      <c r="M95" s="75"/>
      <c r="N95" s="237">
        <f>N96</f>
        <v>57887</v>
      </c>
      <c r="O95" s="237">
        <v>60755</v>
      </c>
      <c r="P95" s="238">
        <v>105</v>
      </c>
    </row>
    <row r="96" spans="1:16" x14ac:dyDescent="0.25">
      <c r="A96" s="93" t="s">
        <v>166</v>
      </c>
      <c r="B96" s="97"/>
      <c r="C96" s="98"/>
      <c r="D96" s="98"/>
      <c r="E96" s="98"/>
      <c r="F96" s="98"/>
      <c r="G96" s="98"/>
      <c r="H96" s="98"/>
      <c r="I96" s="90"/>
      <c r="J96" s="91" t="s">
        <v>60</v>
      </c>
      <c r="K96" s="101">
        <v>3</v>
      </c>
      <c r="L96" s="101" t="s">
        <v>12</v>
      </c>
      <c r="M96" s="101"/>
      <c r="N96" s="236">
        <f>N97</f>
        <v>57887</v>
      </c>
      <c r="O96" s="236">
        <v>60755</v>
      </c>
      <c r="P96" s="239">
        <v>105</v>
      </c>
    </row>
    <row r="97" spans="1:17" x14ac:dyDescent="0.25">
      <c r="A97" s="94" t="s">
        <v>166</v>
      </c>
      <c r="B97" s="56"/>
      <c r="C97" s="45"/>
      <c r="D97" s="45"/>
      <c r="E97" s="45"/>
      <c r="F97" s="45"/>
      <c r="G97" s="45"/>
      <c r="H97" s="45"/>
      <c r="I97" s="99"/>
      <c r="J97" s="120" t="s">
        <v>60</v>
      </c>
      <c r="K97" s="9">
        <v>32</v>
      </c>
      <c r="L97" s="9" t="s">
        <v>26</v>
      </c>
      <c r="M97" s="9"/>
      <c r="N97" s="236">
        <v>57887</v>
      </c>
      <c r="O97" s="236">
        <v>60755</v>
      </c>
      <c r="P97" s="239">
        <v>105</v>
      </c>
    </row>
    <row r="98" spans="1:17" x14ac:dyDescent="0.25">
      <c r="A98" s="124"/>
      <c r="B98" s="78"/>
      <c r="C98" s="62"/>
      <c r="D98" s="62"/>
      <c r="E98" s="62"/>
      <c r="F98" s="62"/>
      <c r="G98" s="62"/>
      <c r="H98" s="62"/>
      <c r="I98" s="79"/>
      <c r="J98" s="121" t="s">
        <v>7</v>
      </c>
      <c r="K98" s="55" t="s">
        <v>90</v>
      </c>
      <c r="L98" s="55"/>
      <c r="M98" s="55"/>
      <c r="N98" s="226">
        <f>N99</f>
        <v>402431</v>
      </c>
      <c r="O98" s="226">
        <f>O99</f>
        <v>107962</v>
      </c>
      <c r="P98" s="228">
        <f>O98/N98*100</f>
        <v>26.827456135337485</v>
      </c>
    </row>
    <row r="99" spans="1:17" x14ac:dyDescent="0.25">
      <c r="A99" s="95" t="s">
        <v>149</v>
      </c>
      <c r="B99" s="117" t="s">
        <v>49</v>
      </c>
      <c r="C99" s="81" t="s">
        <v>3</v>
      </c>
      <c r="D99" s="81"/>
      <c r="E99" s="81"/>
      <c r="F99" s="81"/>
      <c r="G99" s="81" t="s">
        <v>3</v>
      </c>
      <c r="H99" s="81" t="s">
        <v>188</v>
      </c>
      <c r="I99" s="83"/>
      <c r="J99" s="95"/>
      <c r="K99" s="82" t="s">
        <v>128</v>
      </c>
      <c r="L99" s="82"/>
      <c r="M99" s="82"/>
      <c r="N99" s="229">
        <f>N100+N106+N103</f>
        <v>402431</v>
      </c>
      <c r="O99" s="229">
        <f>O100+O106+O103</f>
        <v>107962</v>
      </c>
      <c r="P99" s="230">
        <v>27</v>
      </c>
    </row>
    <row r="100" spans="1:17" x14ac:dyDescent="0.25">
      <c r="A100" s="74" t="s">
        <v>167</v>
      </c>
      <c r="B100" s="96" t="s">
        <v>49</v>
      </c>
      <c r="C100" s="89"/>
      <c r="D100" s="89"/>
      <c r="E100" s="89"/>
      <c r="F100" s="89"/>
      <c r="G100" s="89" t="s">
        <v>3</v>
      </c>
      <c r="H100" s="89" t="s">
        <v>188</v>
      </c>
      <c r="I100" s="76"/>
      <c r="J100" s="74" t="s">
        <v>82</v>
      </c>
      <c r="K100" s="75" t="s">
        <v>126</v>
      </c>
      <c r="L100" s="75"/>
      <c r="M100" s="75"/>
      <c r="N100" s="231">
        <f>N101</f>
        <v>161372</v>
      </c>
      <c r="O100" s="231">
        <f>O101</f>
        <v>100130</v>
      </c>
      <c r="P100" s="238">
        <f>O100/N100*100</f>
        <v>62.049178296110853</v>
      </c>
    </row>
    <row r="101" spans="1:17" x14ac:dyDescent="0.25">
      <c r="A101" s="93" t="s">
        <v>167</v>
      </c>
      <c r="B101" s="98"/>
      <c r="C101" s="98"/>
      <c r="D101" s="98"/>
      <c r="E101" s="98"/>
      <c r="F101" s="98"/>
      <c r="G101" s="98"/>
      <c r="H101" s="98"/>
      <c r="I101" s="101"/>
      <c r="J101" s="91" t="s">
        <v>82</v>
      </c>
      <c r="K101" s="101">
        <v>4</v>
      </c>
      <c r="L101" s="101" t="s">
        <v>14</v>
      </c>
      <c r="M101" s="101"/>
      <c r="N101" s="234">
        <f>N102</f>
        <v>161372</v>
      </c>
      <c r="O101" s="234">
        <v>100130</v>
      </c>
      <c r="P101" s="239">
        <v>62</v>
      </c>
    </row>
    <row r="102" spans="1:17" x14ac:dyDescent="0.25">
      <c r="A102" s="94" t="s">
        <v>167</v>
      </c>
      <c r="B102" s="45"/>
      <c r="C102" s="45"/>
      <c r="D102" s="45"/>
      <c r="E102" s="45"/>
      <c r="F102" s="45"/>
      <c r="G102" s="45"/>
      <c r="H102" s="45"/>
      <c r="I102" s="9"/>
      <c r="J102" s="120" t="s">
        <v>82</v>
      </c>
      <c r="K102" s="9">
        <v>42</v>
      </c>
      <c r="L102" s="9" t="s">
        <v>30</v>
      </c>
      <c r="M102" s="9"/>
      <c r="N102" s="234">
        <v>161372</v>
      </c>
      <c r="O102" s="234">
        <v>100130</v>
      </c>
      <c r="P102" s="239">
        <v>62</v>
      </c>
    </row>
    <row r="103" spans="1:17" x14ac:dyDescent="0.25">
      <c r="A103" s="74" t="s">
        <v>293</v>
      </c>
      <c r="B103" s="96" t="s">
        <v>49</v>
      </c>
      <c r="C103" s="89"/>
      <c r="D103" s="89" t="s">
        <v>5</v>
      </c>
      <c r="E103" s="89" t="s">
        <v>13</v>
      </c>
      <c r="F103" s="89"/>
      <c r="G103" s="89"/>
      <c r="H103" s="89" t="s">
        <v>188</v>
      </c>
      <c r="I103" s="76"/>
      <c r="J103" s="74" t="s">
        <v>60</v>
      </c>
      <c r="K103" s="75" t="s">
        <v>294</v>
      </c>
      <c r="L103" s="75"/>
      <c r="M103" s="75"/>
      <c r="N103" s="237">
        <v>2057</v>
      </c>
      <c r="O103" s="237">
        <v>2057</v>
      </c>
      <c r="P103" s="238">
        <v>100</v>
      </c>
    </row>
    <row r="104" spans="1:17" x14ac:dyDescent="0.25">
      <c r="A104" s="93" t="s">
        <v>293</v>
      </c>
      <c r="B104" s="97"/>
      <c r="C104" s="98"/>
      <c r="D104" s="98"/>
      <c r="E104" s="98"/>
      <c r="F104" s="98"/>
      <c r="G104" s="98"/>
      <c r="H104" s="98"/>
      <c r="I104" s="90"/>
      <c r="J104" s="91" t="s">
        <v>60</v>
      </c>
      <c r="K104" s="101" t="s">
        <v>13</v>
      </c>
      <c r="L104" s="101" t="s">
        <v>14</v>
      </c>
      <c r="M104" s="101"/>
      <c r="N104" s="236">
        <v>2057</v>
      </c>
      <c r="O104" s="236">
        <v>2057</v>
      </c>
      <c r="P104" s="239">
        <v>100</v>
      </c>
    </row>
    <row r="105" spans="1:17" x14ac:dyDescent="0.25">
      <c r="A105" s="93" t="s">
        <v>293</v>
      </c>
      <c r="B105" s="56"/>
      <c r="C105" s="289"/>
      <c r="D105" s="289"/>
      <c r="E105" s="289"/>
      <c r="F105" s="289"/>
      <c r="G105" s="289"/>
      <c r="H105" s="289"/>
      <c r="I105" s="99"/>
      <c r="J105" s="120" t="s">
        <v>60</v>
      </c>
      <c r="K105" s="9" t="s">
        <v>58</v>
      </c>
      <c r="L105" s="9" t="s">
        <v>30</v>
      </c>
      <c r="M105" s="9"/>
      <c r="N105" s="236">
        <v>2057</v>
      </c>
      <c r="O105" s="236">
        <v>2057</v>
      </c>
      <c r="P105" s="239">
        <v>100</v>
      </c>
    </row>
    <row r="106" spans="1:17" x14ac:dyDescent="0.25">
      <c r="A106" s="74" t="s">
        <v>216</v>
      </c>
      <c r="B106" s="96" t="s">
        <v>49</v>
      </c>
      <c r="C106" s="89"/>
      <c r="D106" s="89"/>
      <c r="E106" s="89"/>
      <c r="F106" s="89"/>
      <c r="G106" s="89"/>
      <c r="H106" s="89" t="s">
        <v>188</v>
      </c>
      <c r="I106" s="76"/>
      <c r="J106" s="74" t="s">
        <v>82</v>
      </c>
      <c r="K106" s="75" t="s">
        <v>215</v>
      </c>
      <c r="L106" s="75"/>
      <c r="M106" s="75"/>
      <c r="N106" s="237">
        <v>239002</v>
      </c>
      <c r="O106" s="237">
        <v>5775</v>
      </c>
      <c r="P106" s="238">
        <f>O106/N106*100</f>
        <v>2.4162977715667653</v>
      </c>
      <c r="Q106" s="189"/>
    </row>
    <row r="107" spans="1:17" x14ac:dyDescent="0.25">
      <c r="A107" s="94" t="s">
        <v>216</v>
      </c>
      <c r="B107" s="56"/>
      <c r="C107" s="45"/>
      <c r="D107" s="45"/>
      <c r="E107" s="45"/>
      <c r="F107" s="45"/>
      <c r="G107" s="45"/>
      <c r="H107" s="45"/>
      <c r="I107" s="99"/>
      <c r="J107" s="120" t="s">
        <v>82</v>
      </c>
      <c r="K107" s="9">
        <v>4</v>
      </c>
      <c r="L107" s="9" t="s">
        <v>14</v>
      </c>
      <c r="M107" s="9"/>
      <c r="N107" s="236">
        <v>239002</v>
      </c>
      <c r="O107" s="236">
        <v>5775</v>
      </c>
      <c r="P107" s="239">
        <v>2</v>
      </c>
    </row>
    <row r="108" spans="1:17" x14ac:dyDescent="0.25">
      <c r="A108" s="94" t="s">
        <v>216</v>
      </c>
      <c r="B108" s="56"/>
      <c r="C108" s="45"/>
      <c r="D108" s="45"/>
      <c r="E108" s="45"/>
      <c r="F108" s="45"/>
      <c r="G108" s="45"/>
      <c r="H108" s="45"/>
      <c r="I108" s="99"/>
      <c r="J108" s="120" t="s">
        <v>82</v>
      </c>
      <c r="K108" s="9" t="s">
        <v>58</v>
      </c>
      <c r="L108" s="9" t="s">
        <v>30</v>
      </c>
      <c r="M108" s="9"/>
      <c r="N108" s="236">
        <v>239002</v>
      </c>
      <c r="O108" s="236">
        <v>5775</v>
      </c>
      <c r="P108" s="239">
        <v>2</v>
      </c>
    </row>
    <row r="109" spans="1:17" x14ac:dyDescent="0.25">
      <c r="A109" s="77"/>
      <c r="B109" s="78"/>
      <c r="C109" s="62"/>
      <c r="D109" s="62"/>
      <c r="E109" s="62"/>
      <c r="F109" s="62"/>
      <c r="G109" s="62"/>
      <c r="H109" s="62"/>
      <c r="I109" s="79"/>
      <c r="J109" s="121" t="s">
        <v>76</v>
      </c>
      <c r="K109" s="190" t="s">
        <v>91</v>
      </c>
      <c r="L109" s="190"/>
      <c r="M109" s="190"/>
      <c r="N109" s="226">
        <f>N110</f>
        <v>15800</v>
      </c>
      <c r="O109" s="226">
        <f>O110</f>
        <v>5800</v>
      </c>
      <c r="P109" s="228">
        <v>37</v>
      </c>
    </row>
    <row r="110" spans="1:17" x14ac:dyDescent="0.25">
      <c r="A110" s="95" t="s">
        <v>150</v>
      </c>
      <c r="B110" s="117" t="s">
        <v>49</v>
      </c>
      <c r="C110" s="81" t="s">
        <v>3</v>
      </c>
      <c r="D110" s="81"/>
      <c r="E110" s="81"/>
      <c r="F110" s="81" t="s">
        <v>186</v>
      </c>
      <c r="G110" s="81" t="s">
        <v>3</v>
      </c>
      <c r="H110" s="81" t="s">
        <v>188</v>
      </c>
      <c r="I110" s="83"/>
      <c r="J110" s="191"/>
      <c r="K110" s="191" t="s">
        <v>129</v>
      </c>
      <c r="L110" s="82"/>
      <c r="M110" s="83"/>
      <c r="N110" s="229">
        <f>N111+N114+N117</f>
        <v>15800</v>
      </c>
      <c r="O110" s="229">
        <f>O111+O114+O117</f>
        <v>5800</v>
      </c>
      <c r="P110" s="230">
        <v>37</v>
      </c>
    </row>
    <row r="111" spans="1:17" x14ac:dyDescent="0.25">
      <c r="A111" s="74" t="s">
        <v>168</v>
      </c>
      <c r="B111" s="96" t="s">
        <v>49</v>
      </c>
      <c r="C111" s="89"/>
      <c r="D111" s="89"/>
      <c r="E111" s="89"/>
      <c r="F111" s="89" t="s">
        <v>186</v>
      </c>
      <c r="G111" s="89"/>
      <c r="H111" s="89" t="s">
        <v>188</v>
      </c>
      <c r="I111" s="76"/>
      <c r="J111" s="74" t="s">
        <v>83</v>
      </c>
      <c r="K111" s="195" t="s">
        <v>247</v>
      </c>
      <c r="L111" s="195"/>
      <c r="M111" s="195"/>
      <c r="N111" s="237">
        <f>N112</f>
        <v>5800</v>
      </c>
      <c r="O111" s="237">
        <v>5800</v>
      </c>
      <c r="P111" s="238">
        <v>100</v>
      </c>
    </row>
    <row r="112" spans="1:17" x14ac:dyDescent="0.25">
      <c r="A112" s="93" t="s">
        <v>168</v>
      </c>
      <c r="B112" s="98"/>
      <c r="C112" s="98"/>
      <c r="D112" s="98"/>
      <c r="E112" s="98"/>
      <c r="F112" s="98"/>
      <c r="G112" s="98"/>
      <c r="H112" s="98"/>
      <c r="I112" s="101"/>
      <c r="J112" s="91" t="s">
        <v>83</v>
      </c>
      <c r="K112" s="101">
        <v>3</v>
      </c>
      <c r="L112" s="101" t="s">
        <v>12</v>
      </c>
      <c r="M112" s="101"/>
      <c r="N112" s="236">
        <f>N113</f>
        <v>5800</v>
      </c>
      <c r="O112" s="236">
        <v>5800</v>
      </c>
      <c r="P112" s="239">
        <v>100</v>
      </c>
    </row>
    <row r="113" spans="1:16" x14ac:dyDescent="0.25">
      <c r="A113" s="92" t="s">
        <v>168</v>
      </c>
      <c r="B113" s="57"/>
      <c r="C113" s="57"/>
      <c r="D113" s="57"/>
      <c r="E113" s="57"/>
      <c r="F113" s="57"/>
      <c r="G113" s="57"/>
      <c r="H113" s="57"/>
      <c r="I113" s="11"/>
      <c r="J113" s="88" t="s">
        <v>83</v>
      </c>
      <c r="K113" s="11">
        <v>38</v>
      </c>
      <c r="L113" s="11" t="s">
        <v>61</v>
      </c>
      <c r="M113" s="11"/>
      <c r="N113" s="236">
        <v>5800</v>
      </c>
      <c r="O113" s="236">
        <v>5800</v>
      </c>
      <c r="P113" s="239">
        <v>100</v>
      </c>
    </row>
    <row r="114" spans="1:16" x14ac:dyDescent="0.25">
      <c r="A114" s="74" t="s">
        <v>169</v>
      </c>
      <c r="B114" s="96" t="s">
        <v>49</v>
      </c>
      <c r="C114" s="89"/>
      <c r="D114" s="89"/>
      <c r="E114" s="89"/>
      <c r="F114" s="89"/>
      <c r="G114" s="89"/>
      <c r="H114" s="89" t="s">
        <v>188</v>
      </c>
      <c r="I114" s="76"/>
      <c r="J114" s="74" t="s">
        <v>84</v>
      </c>
      <c r="K114" s="75" t="s">
        <v>226</v>
      </c>
      <c r="L114" s="75"/>
      <c r="M114" s="75"/>
      <c r="N114" s="237">
        <f>N115</f>
        <v>0</v>
      </c>
      <c r="O114" s="237">
        <v>0</v>
      </c>
      <c r="P114" s="238">
        <v>0</v>
      </c>
    </row>
    <row r="115" spans="1:16" x14ac:dyDescent="0.25">
      <c r="A115" s="93" t="s">
        <v>169</v>
      </c>
      <c r="B115" s="45"/>
      <c r="C115" s="45"/>
      <c r="D115" s="45"/>
      <c r="E115" s="45"/>
      <c r="F115" s="45"/>
      <c r="G115" s="45"/>
      <c r="H115" s="45"/>
      <c r="I115" s="9"/>
      <c r="J115" s="91" t="s">
        <v>84</v>
      </c>
      <c r="K115" s="9" t="s">
        <v>13</v>
      </c>
      <c r="L115" s="9" t="s">
        <v>12</v>
      </c>
      <c r="M115" s="9"/>
      <c r="N115" s="236">
        <f>N116</f>
        <v>0</v>
      </c>
      <c r="O115" s="236">
        <v>0</v>
      </c>
      <c r="P115" s="239">
        <v>0</v>
      </c>
    </row>
    <row r="116" spans="1:16" x14ac:dyDescent="0.25">
      <c r="A116" s="94" t="s">
        <v>169</v>
      </c>
      <c r="B116" s="45"/>
      <c r="C116" s="45"/>
      <c r="D116" s="45"/>
      <c r="E116" s="45"/>
      <c r="F116" s="45"/>
      <c r="G116" s="45"/>
      <c r="H116" s="45"/>
      <c r="I116" s="9"/>
      <c r="J116" s="120" t="s">
        <v>84</v>
      </c>
      <c r="K116" s="9" t="s">
        <v>58</v>
      </c>
      <c r="L116" s="9" t="s">
        <v>30</v>
      </c>
      <c r="M116" s="9"/>
      <c r="N116" s="236">
        <v>0</v>
      </c>
      <c r="O116" s="236">
        <v>0</v>
      </c>
      <c r="P116" s="239">
        <v>0</v>
      </c>
    </row>
    <row r="117" spans="1:16" x14ac:dyDescent="0.25">
      <c r="A117" s="74" t="s">
        <v>262</v>
      </c>
      <c r="B117" s="96" t="s">
        <v>49</v>
      </c>
      <c r="C117" s="89"/>
      <c r="D117" s="89"/>
      <c r="E117" s="89"/>
      <c r="F117" s="89" t="s">
        <v>186</v>
      </c>
      <c r="G117" s="89"/>
      <c r="H117" s="89" t="s">
        <v>188</v>
      </c>
      <c r="I117" s="76"/>
      <c r="J117" s="222" t="s">
        <v>83</v>
      </c>
      <c r="K117" s="222" t="s">
        <v>263</v>
      </c>
      <c r="L117" s="75"/>
      <c r="M117" s="76"/>
      <c r="N117" s="237">
        <v>10000</v>
      </c>
      <c r="O117" s="237">
        <v>0</v>
      </c>
      <c r="P117" s="238">
        <v>0</v>
      </c>
    </row>
    <row r="118" spans="1:16" x14ac:dyDescent="0.25">
      <c r="A118" s="93" t="s">
        <v>262</v>
      </c>
      <c r="B118" s="98"/>
      <c r="C118" s="98"/>
      <c r="D118" s="98"/>
      <c r="E118" s="98"/>
      <c r="F118" s="98"/>
      <c r="G118" s="98"/>
      <c r="H118" s="98"/>
      <c r="I118" s="101"/>
      <c r="J118" s="91" t="s">
        <v>83</v>
      </c>
      <c r="K118" s="9">
        <v>3</v>
      </c>
      <c r="L118" s="9" t="s">
        <v>12</v>
      </c>
      <c r="M118" s="9"/>
      <c r="N118" s="236">
        <v>10000</v>
      </c>
      <c r="O118" s="236">
        <v>0</v>
      </c>
      <c r="P118" s="239">
        <v>0</v>
      </c>
    </row>
    <row r="119" spans="1:16" x14ac:dyDescent="0.25">
      <c r="A119" s="92" t="s">
        <v>262</v>
      </c>
      <c r="B119" s="57"/>
      <c r="C119" s="57"/>
      <c r="D119" s="57"/>
      <c r="E119" s="57"/>
      <c r="F119" s="57"/>
      <c r="G119" s="57"/>
      <c r="H119" s="57"/>
      <c r="I119" s="11"/>
      <c r="J119" s="88" t="s">
        <v>83</v>
      </c>
      <c r="K119" s="11">
        <v>38</v>
      </c>
      <c r="L119" s="11" t="s">
        <v>61</v>
      </c>
      <c r="M119" s="11"/>
      <c r="N119" s="236">
        <v>10000</v>
      </c>
      <c r="O119" s="236">
        <v>0</v>
      </c>
      <c r="P119" s="239">
        <v>0</v>
      </c>
    </row>
    <row r="120" spans="1:16" x14ac:dyDescent="0.25">
      <c r="A120" s="113"/>
      <c r="B120" s="118"/>
      <c r="C120" s="108"/>
      <c r="D120" s="108"/>
      <c r="E120" s="108"/>
      <c r="F120" s="108"/>
      <c r="G120" s="108"/>
      <c r="H120" s="108"/>
      <c r="I120" s="110"/>
      <c r="J120" s="113"/>
      <c r="K120" s="109" t="s">
        <v>108</v>
      </c>
      <c r="L120" s="109"/>
      <c r="M120" s="109"/>
      <c r="N120" s="223">
        <f>N121+N136</f>
        <v>84985</v>
      </c>
      <c r="O120" s="223">
        <f>O121+O136</f>
        <v>84957</v>
      </c>
      <c r="P120" s="225">
        <f>O120/N120*100</f>
        <v>99.967053009354586</v>
      </c>
    </row>
    <row r="121" spans="1:16" x14ac:dyDescent="0.25">
      <c r="A121" s="77"/>
      <c r="B121" s="78"/>
      <c r="C121" s="62"/>
      <c r="D121" s="62"/>
      <c r="E121" s="62"/>
      <c r="F121" s="62"/>
      <c r="G121" s="62"/>
      <c r="H121" s="62"/>
      <c r="I121" s="79"/>
      <c r="J121" s="121" t="s">
        <v>92</v>
      </c>
      <c r="K121" s="55" t="s">
        <v>93</v>
      </c>
      <c r="L121" s="55"/>
      <c r="M121" s="55"/>
      <c r="N121" s="226">
        <f>N122+N129</f>
        <v>80485</v>
      </c>
      <c r="O121" s="226">
        <f>O122+O129</f>
        <v>80724</v>
      </c>
      <c r="P121" s="228">
        <v>100</v>
      </c>
    </row>
    <row r="122" spans="1:16" x14ac:dyDescent="0.25">
      <c r="A122" s="95" t="s">
        <v>151</v>
      </c>
      <c r="B122" s="117" t="s">
        <v>49</v>
      </c>
      <c r="C122" s="81"/>
      <c r="D122" s="81" t="s">
        <v>3</v>
      </c>
      <c r="E122" s="81" t="s">
        <v>13</v>
      </c>
      <c r="F122" s="81"/>
      <c r="G122" s="81"/>
      <c r="H122" s="81" t="s">
        <v>188</v>
      </c>
      <c r="I122" s="83"/>
      <c r="J122" s="95"/>
      <c r="K122" s="82" t="s">
        <v>211</v>
      </c>
      <c r="L122" s="82"/>
      <c r="M122" s="82"/>
      <c r="N122" s="229">
        <f t="shared" ref="N122:O122" si="3">N123+N126</f>
        <v>58540</v>
      </c>
      <c r="O122" s="229">
        <f t="shared" si="3"/>
        <v>58531</v>
      </c>
      <c r="P122" s="230">
        <v>100</v>
      </c>
    </row>
    <row r="123" spans="1:16" x14ac:dyDescent="0.25">
      <c r="A123" s="74" t="s">
        <v>170</v>
      </c>
      <c r="B123" s="96" t="s">
        <v>49</v>
      </c>
      <c r="C123" s="89"/>
      <c r="D123" s="89" t="s">
        <v>3</v>
      </c>
      <c r="E123" s="89" t="s">
        <v>13</v>
      </c>
      <c r="F123" s="89"/>
      <c r="G123" s="89"/>
      <c r="H123" s="89"/>
      <c r="I123" s="76"/>
      <c r="J123" s="74" t="s">
        <v>62</v>
      </c>
      <c r="K123" s="75" t="s">
        <v>134</v>
      </c>
      <c r="L123" s="75"/>
      <c r="M123" s="75"/>
      <c r="N123" s="237">
        <f>N124</f>
        <v>10540</v>
      </c>
      <c r="O123" s="237">
        <v>10733</v>
      </c>
      <c r="P123" s="238">
        <v>102</v>
      </c>
    </row>
    <row r="124" spans="1:16" x14ac:dyDescent="0.25">
      <c r="A124" s="94" t="s">
        <v>170</v>
      </c>
      <c r="B124" s="56"/>
      <c r="C124" s="45"/>
      <c r="D124" s="45"/>
      <c r="E124" s="45"/>
      <c r="F124" s="45"/>
      <c r="G124" s="45"/>
      <c r="H124" s="45"/>
      <c r="I124" s="99"/>
      <c r="J124" s="120" t="s">
        <v>62</v>
      </c>
      <c r="K124" s="9">
        <v>3</v>
      </c>
      <c r="L124" s="9" t="s">
        <v>12</v>
      </c>
      <c r="M124" s="9"/>
      <c r="N124" s="236">
        <f>N125</f>
        <v>10540</v>
      </c>
      <c r="O124" s="236">
        <v>10733</v>
      </c>
      <c r="P124" s="239">
        <v>102</v>
      </c>
    </row>
    <row r="125" spans="1:16" x14ac:dyDescent="0.25">
      <c r="A125" s="94" t="s">
        <v>170</v>
      </c>
      <c r="B125" s="56"/>
      <c r="C125" s="45"/>
      <c r="D125" s="45"/>
      <c r="E125" s="45"/>
      <c r="F125" s="45"/>
      <c r="G125" s="45"/>
      <c r="H125" s="45"/>
      <c r="I125" s="99"/>
      <c r="J125" s="120" t="s">
        <v>62</v>
      </c>
      <c r="K125" s="9">
        <v>37</v>
      </c>
      <c r="L125" s="9" t="s">
        <v>63</v>
      </c>
      <c r="M125" s="9"/>
      <c r="N125" s="234">
        <v>10540</v>
      </c>
      <c r="O125" s="234">
        <v>10733</v>
      </c>
      <c r="P125" s="239">
        <v>102</v>
      </c>
    </row>
    <row r="126" spans="1:16" x14ac:dyDescent="0.25">
      <c r="A126" s="74" t="s">
        <v>204</v>
      </c>
      <c r="B126" s="96" t="s">
        <v>49</v>
      </c>
      <c r="C126" s="89"/>
      <c r="D126" s="89"/>
      <c r="E126" s="89"/>
      <c r="F126" s="89"/>
      <c r="G126" s="89"/>
      <c r="H126" s="89" t="s">
        <v>188</v>
      </c>
      <c r="I126" s="76"/>
      <c r="J126" s="74" t="s">
        <v>205</v>
      </c>
      <c r="K126" s="75" t="s">
        <v>209</v>
      </c>
      <c r="L126" s="75"/>
      <c r="M126" s="75"/>
      <c r="N126" s="237">
        <f>N127</f>
        <v>48000</v>
      </c>
      <c r="O126" s="237">
        <v>47798</v>
      </c>
      <c r="P126" s="238">
        <v>100</v>
      </c>
    </row>
    <row r="127" spans="1:16" x14ac:dyDescent="0.25">
      <c r="A127" s="93" t="s">
        <v>204</v>
      </c>
      <c r="B127" s="45"/>
      <c r="C127" s="45"/>
      <c r="D127" s="45"/>
      <c r="E127" s="45"/>
      <c r="F127" s="45"/>
      <c r="G127" s="45"/>
      <c r="H127" s="45"/>
      <c r="I127" s="9"/>
      <c r="J127" s="91" t="s">
        <v>205</v>
      </c>
      <c r="K127" s="9" t="s">
        <v>5</v>
      </c>
      <c r="L127" s="9" t="s">
        <v>12</v>
      </c>
      <c r="M127" s="9"/>
      <c r="N127" s="236">
        <f>N128</f>
        <v>48000</v>
      </c>
      <c r="O127" s="236">
        <v>47798</v>
      </c>
      <c r="P127" s="239">
        <v>100</v>
      </c>
    </row>
    <row r="128" spans="1:16" x14ac:dyDescent="0.25">
      <c r="A128" s="94" t="s">
        <v>204</v>
      </c>
      <c r="B128" s="45"/>
      <c r="C128" s="45"/>
      <c r="D128" s="45"/>
      <c r="E128" s="45"/>
      <c r="F128" s="45"/>
      <c r="G128" s="45"/>
      <c r="H128" s="45"/>
      <c r="I128" s="9"/>
      <c r="J128" s="120" t="s">
        <v>205</v>
      </c>
      <c r="K128" s="9" t="s">
        <v>203</v>
      </c>
      <c r="L128" s="9" t="s">
        <v>63</v>
      </c>
      <c r="M128" s="9"/>
      <c r="N128" s="234">
        <v>48000</v>
      </c>
      <c r="O128" s="234">
        <v>47798</v>
      </c>
      <c r="P128" s="239">
        <v>100</v>
      </c>
    </row>
    <row r="129" spans="1:16" x14ac:dyDescent="0.25">
      <c r="A129" s="95" t="s">
        <v>152</v>
      </c>
      <c r="B129" s="117" t="s">
        <v>49</v>
      </c>
      <c r="C129" s="81"/>
      <c r="D129" s="81" t="s">
        <v>3</v>
      </c>
      <c r="E129" s="81" t="s">
        <v>13</v>
      </c>
      <c r="F129" s="81"/>
      <c r="G129" s="81"/>
      <c r="H129" s="81"/>
      <c r="I129" s="83"/>
      <c r="J129" s="95"/>
      <c r="K129" s="82" t="s">
        <v>130</v>
      </c>
      <c r="L129" s="82"/>
      <c r="M129" s="82"/>
      <c r="N129" s="229">
        <f>N130+N133</f>
        <v>21945</v>
      </c>
      <c r="O129" s="229">
        <f>O130+O133</f>
        <v>22193</v>
      </c>
      <c r="P129" s="230">
        <v>101</v>
      </c>
    </row>
    <row r="130" spans="1:16" x14ac:dyDescent="0.25">
      <c r="A130" s="74" t="s">
        <v>171</v>
      </c>
      <c r="B130" s="96" t="s">
        <v>49</v>
      </c>
      <c r="C130" s="89"/>
      <c r="D130" s="89" t="s">
        <v>3</v>
      </c>
      <c r="E130" s="89" t="s">
        <v>13</v>
      </c>
      <c r="F130" s="89"/>
      <c r="G130" s="89"/>
      <c r="H130" s="89"/>
      <c r="I130" s="76"/>
      <c r="J130" s="74" t="s">
        <v>85</v>
      </c>
      <c r="K130" s="75" t="s">
        <v>133</v>
      </c>
      <c r="L130" s="75"/>
      <c r="M130" s="75"/>
      <c r="N130" s="237">
        <f>N131</f>
        <v>8265</v>
      </c>
      <c r="O130" s="237">
        <v>8513</v>
      </c>
      <c r="P130" s="238">
        <v>103</v>
      </c>
    </row>
    <row r="131" spans="1:16" x14ac:dyDescent="0.25">
      <c r="A131" s="93" t="s">
        <v>171</v>
      </c>
      <c r="B131" s="97"/>
      <c r="C131" s="98"/>
      <c r="D131" s="98"/>
      <c r="E131" s="98"/>
      <c r="F131" s="98"/>
      <c r="G131" s="98"/>
      <c r="H131" s="98"/>
      <c r="I131" s="90"/>
      <c r="J131" s="91" t="s">
        <v>85</v>
      </c>
      <c r="K131" s="101">
        <v>3</v>
      </c>
      <c r="L131" s="101" t="s">
        <v>12</v>
      </c>
      <c r="M131" s="101"/>
      <c r="N131" s="236">
        <f>N132</f>
        <v>8265</v>
      </c>
      <c r="O131" s="236">
        <v>8513</v>
      </c>
      <c r="P131" s="239">
        <v>103</v>
      </c>
    </row>
    <row r="132" spans="1:16" x14ac:dyDescent="0.25">
      <c r="A132" s="94" t="s">
        <v>171</v>
      </c>
      <c r="B132" s="56"/>
      <c r="C132" s="45"/>
      <c r="D132" s="45"/>
      <c r="E132" s="45"/>
      <c r="F132" s="45"/>
      <c r="G132" s="45"/>
      <c r="H132" s="45"/>
      <c r="I132" s="99"/>
      <c r="J132" s="120" t="s">
        <v>85</v>
      </c>
      <c r="K132" s="9">
        <v>37</v>
      </c>
      <c r="L132" s="9" t="s">
        <v>63</v>
      </c>
      <c r="M132" s="9"/>
      <c r="N132" s="236">
        <v>8265</v>
      </c>
      <c r="O132" s="236">
        <v>8513</v>
      </c>
      <c r="P132" s="239">
        <v>103</v>
      </c>
    </row>
    <row r="133" spans="1:16" x14ac:dyDescent="0.25">
      <c r="A133" s="74" t="s">
        <v>172</v>
      </c>
      <c r="B133" s="96" t="s">
        <v>49</v>
      </c>
      <c r="C133" s="89"/>
      <c r="D133" s="89" t="s">
        <v>3</v>
      </c>
      <c r="E133" s="89" t="s">
        <v>13</v>
      </c>
      <c r="F133" s="89"/>
      <c r="G133" s="89"/>
      <c r="H133" s="89"/>
      <c r="I133" s="76"/>
      <c r="J133" s="74" t="s">
        <v>85</v>
      </c>
      <c r="K133" s="75" t="s">
        <v>132</v>
      </c>
      <c r="L133" s="75"/>
      <c r="M133" s="75"/>
      <c r="N133" s="237">
        <f>N134</f>
        <v>13680</v>
      </c>
      <c r="O133" s="237">
        <v>13680</v>
      </c>
      <c r="P133" s="238">
        <v>100</v>
      </c>
    </row>
    <row r="134" spans="1:16" x14ac:dyDescent="0.25">
      <c r="A134" s="93" t="s">
        <v>172</v>
      </c>
      <c r="B134" s="97"/>
      <c r="C134" s="98"/>
      <c r="D134" s="98"/>
      <c r="E134" s="98"/>
      <c r="F134" s="98"/>
      <c r="G134" s="98"/>
      <c r="H134" s="98"/>
      <c r="I134" s="90"/>
      <c r="J134" s="91" t="s">
        <v>85</v>
      </c>
      <c r="K134" s="101">
        <v>3</v>
      </c>
      <c r="L134" s="101" t="s">
        <v>12</v>
      </c>
      <c r="M134" s="101"/>
      <c r="N134" s="236">
        <f>N135</f>
        <v>13680</v>
      </c>
      <c r="O134" s="236">
        <v>13680</v>
      </c>
      <c r="P134" s="239">
        <v>100</v>
      </c>
    </row>
    <row r="135" spans="1:16" x14ac:dyDescent="0.25">
      <c r="A135" s="94" t="s">
        <v>172</v>
      </c>
      <c r="B135" s="56"/>
      <c r="C135" s="45"/>
      <c r="D135" s="45"/>
      <c r="E135" s="45"/>
      <c r="F135" s="45"/>
      <c r="G135" s="45"/>
      <c r="H135" s="45"/>
      <c r="I135" s="99"/>
      <c r="J135" s="120" t="s">
        <v>85</v>
      </c>
      <c r="K135" s="9">
        <v>37</v>
      </c>
      <c r="L135" s="9" t="s">
        <v>63</v>
      </c>
      <c r="M135" s="9"/>
      <c r="N135" s="236">
        <v>13680</v>
      </c>
      <c r="O135" s="236">
        <v>13680</v>
      </c>
      <c r="P135" s="239">
        <v>100</v>
      </c>
    </row>
    <row r="136" spans="1:16" x14ac:dyDescent="0.25">
      <c r="A136" s="77"/>
      <c r="B136" s="78"/>
      <c r="C136" s="62"/>
      <c r="D136" s="62"/>
      <c r="E136" s="62"/>
      <c r="F136" s="62"/>
      <c r="G136" s="62"/>
      <c r="H136" s="62"/>
      <c r="I136" s="79"/>
      <c r="J136" s="121" t="s">
        <v>77</v>
      </c>
      <c r="K136" s="55" t="s">
        <v>94</v>
      </c>
      <c r="L136" s="55"/>
      <c r="M136" s="55"/>
      <c r="N136" s="227">
        <f t="shared" ref="N136:O138" si="4">N137</f>
        <v>4500</v>
      </c>
      <c r="O136" s="227">
        <f t="shared" si="4"/>
        <v>4233</v>
      </c>
      <c r="P136" s="228">
        <v>94</v>
      </c>
    </row>
    <row r="137" spans="1:16" x14ac:dyDescent="0.25">
      <c r="A137" s="95" t="s">
        <v>153</v>
      </c>
      <c r="B137" s="117" t="s">
        <v>49</v>
      </c>
      <c r="C137" s="81"/>
      <c r="D137" s="81" t="s">
        <v>5</v>
      </c>
      <c r="E137" s="81" t="s">
        <v>13</v>
      </c>
      <c r="F137" s="81"/>
      <c r="G137" s="81"/>
      <c r="H137" s="81"/>
      <c r="I137" s="83"/>
      <c r="J137" s="95" t="s">
        <v>3</v>
      </c>
      <c r="K137" s="82" t="s">
        <v>131</v>
      </c>
      <c r="L137" s="82"/>
      <c r="M137" s="82"/>
      <c r="N137" s="229">
        <f t="shared" si="4"/>
        <v>4500</v>
      </c>
      <c r="O137" s="229">
        <f t="shared" si="4"/>
        <v>4233</v>
      </c>
      <c r="P137" s="230">
        <v>94</v>
      </c>
    </row>
    <row r="138" spans="1:16" x14ac:dyDescent="0.25">
      <c r="A138" s="74" t="s">
        <v>173</v>
      </c>
      <c r="B138" s="96" t="s">
        <v>49</v>
      </c>
      <c r="C138" s="89"/>
      <c r="D138" s="89" t="s">
        <v>5</v>
      </c>
      <c r="E138" s="89" t="s">
        <v>13</v>
      </c>
      <c r="F138" s="89"/>
      <c r="G138" s="89"/>
      <c r="H138" s="89"/>
      <c r="I138" s="76"/>
      <c r="J138" s="74" t="s">
        <v>64</v>
      </c>
      <c r="K138" s="75" t="s">
        <v>101</v>
      </c>
      <c r="L138" s="75" t="s">
        <v>184</v>
      </c>
      <c r="M138" s="75"/>
      <c r="N138" s="237">
        <f t="shared" si="4"/>
        <v>4500</v>
      </c>
      <c r="O138" s="237">
        <f t="shared" si="4"/>
        <v>4233</v>
      </c>
      <c r="P138" s="238">
        <v>94</v>
      </c>
    </row>
    <row r="139" spans="1:16" x14ac:dyDescent="0.25">
      <c r="A139" s="93" t="s">
        <v>173</v>
      </c>
      <c r="B139" s="98"/>
      <c r="C139" s="98"/>
      <c r="D139" s="98"/>
      <c r="E139" s="98"/>
      <c r="F139" s="98"/>
      <c r="G139" s="98"/>
      <c r="H139" s="98"/>
      <c r="I139" s="101"/>
      <c r="J139" s="91" t="s">
        <v>64</v>
      </c>
      <c r="K139" s="101" t="s">
        <v>5</v>
      </c>
      <c r="L139" s="101" t="s">
        <v>12</v>
      </c>
      <c r="M139" s="101"/>
      <c r="N139" s="234">
        <v>4500</v>
      </c>
      <c r="O139" s="234">
        <v>4233</v>
      </c>
      <c r="P139" s="239">
        <v>94</v>
      </c>
    </row>
    <row r="140" spans="1:16" x14ac:dyDescent="0.25">
      <c r="A140" s="94" t="s">
        <v>173</v>
      </c>
      <c r="B140" s="45"/>
      <c r="C140" s="45"/>
      <c r="D140" s="45"/>
      <c r="E140" s="45"/>
      <c r="F140" s="45"/>
      <c r="G140" s="45"/>
      <c r="H140" s="45"/>
      <c r="I140" s="9"/>
      <c r="J140" s="120" t="s">
        <v>64</v>
      </c>
      <c r="K140" s="9" t="s">
        <v>52</v>
      </c>
      <c r="L140" s="9" t="s">
        <v>26</v>
      </c>
      <c r="M140" s="9"/>
      <c r="N140" s="234">
        <v>4500</v>
      </c>
      <c r="O140" s="234">
        <v>4233</v>
      </c>
      <c r="P140" s="239">
        <v>94</v>
      </c>
    </row>
    <row r="141" spans="1:16" x14ac:dyDescent="0.25">
      <c r="A141" s="113"/>
      <c r="B141" s="118"/>
      <c r="C141" s="108"/>
      <c r="D141" s="108"/>
      <c r="E141" s="108"/>
      <c r="F141" s="108"/>
      <c r="G141" s="108"/>
      <c r="H141" s="108"/>
      <c r="I141" s="110"/>
      <c r="J141" s="113"/>
      <c r="K141" s="109" t="s">
        <v>109</v>
      </c>
      <c r="L141" s="109"/>
      <c r="M141" s="109"/>
      <c r="N141" s="223">
        <f>N142</f>
        <v>136719</v>
      </c>
      <c r="O141" s="223">
        <f>O142</f>
        <v>113613</v>
      </c>
      <c r="P141" s="225">
        <v>83</v>
      </c>
    </row>
    <row r="142" spans="1:16" x14ac:dyDescent="0.25">
      <c r="A142" s="77"/>
      <c r="B142" s="78"/>
      <c r="C142" s="62"/>
      <c r="D142" s="62"/>
      <c r="E142" s="62"/>
      <c r="F142" s="62"/>
      <c r="G142" s="62"/>
      <c r="H142" s="62"/>
      <c r="I142" s="79"/>
      <c r="J142" s="121" t="s">
        <v>95</v>
      </c>
      <c r="K142" s="55" t="s">
        <v>96</v>
      </c>
      <c r="L142" s="55"/>
      <c r="M142" s="55"/>
      <c r="N142" s="226">
        <f>N143</f>
        <v>136719</v>
      </c>
      <c r="O142" s="226">
        <f>O143</f>
        <v>113613</v>
      </c>
      <c r="P142" s="228">
        <v>83</v>
      </c>
    </row>
    <row r="143" spans="1:16" x14ac:dyDescent="0.25">
      <c r="A143" s="95" t="s">
        <v>154</v>
      </c>
      <c r="B143" s="117" t="s">
        <v>49</v>
      </c>
      <c r="C143" s="81"/>
      <c r="D143" s="81" t="s">
        <v>5</v>
      </c>
      <c r="E143" s="81"/>
      <c r="F143" s="81" t="s">
        <v>186</v>
      </c>
      <c r="G143" s="81"/>
      <c r="H143" s="81" t="s">
        <v>188</v>
      </c>
      <c r="I143" s="83"/>
      <c r="J143" s="95"/>
      <c r="K143" s="82" t="s">
        <v>135</v>
      </c>
      <c r="L143" s="82"/>
      <c r="M143" s="82"/>
      <c r="N143" s="243">
        <f>N144+N147+N150+N153+N156+N159</f>
        <v>136719</v>
      </c>
      <c r="O143" s="304">
        <f>O144+O147+O150+O153+O156+O159</f>
        <v>113613</v>
      </c>
      <c r="P143" s="230">
        <v>83</v>
      </c>
    </row>
    <row r="144" spans="1:16" x14ac:dyDescent="0.25">
      <c r="A144" s="74" t="s">
        <v>174</v>
      </c>
      <c r="B144" s="96" t="s">
        <v>49</v>
      </c>
      <c r="C144" s="89"/>
      <c r="D144" s="89"/>
      <c r="E144" s="89"/>
      <c r="F144" s="89"/>
      <c r="G144" s="89"/>
      <c r="H144" s="89"/>
      <c r="I144" s="76"/>
      <c r="J144" s="74" t="s">
        <v>65</v>
      </c>
      <c r="K144" s="75" t="s">
        <v>136</v>
      </c>
      <c r="L144" s="75"/>
      <c r="M144" s="75"/>
      <c r="N144" s="237">
        <f>N145</f>
        <v>250</v>
      </c>
      <c r="O144" s="237">
        <f>O145</f>
        <v>250</v>
      </c>
      <c r="P144" s="238">
        <v>100</v>
      </c>
    </row>
    <row r="145" spans="1:16" x14ac:dyDescent="0.25">
      <c r="A145" s="93" t="s">
        <v>174</v>
      </c>
      <c r="B145" s="97"/>
      <c r="C145" s="98"/>
      <c r="D145" s="98"/>
      <c r="E145" s="98"/>
      <c r="F145" s="98"/>
      <c r="G145" s="98"/>
      <c r="H145" s="98"/>
      <c r="I145" s="90"/>
      <c r="J145" s="91" t="s">
        <v>65</v>
      </c>
      <c r="K145" s="101">
        <v>3</v>
      </c>
      <c r="L145" s="101" t="s">
        <v>12</v>
      </c>
      <c r="M145" s="101"/>
      <c r="N145" s="236">
        <v>250</v>
      </c>
      <c r="O145" s="236">
        <v>250</v>
      </c>
      <c r="P145" s="239">
        <v>100</v>
      </c>
    </row>
    <row r="146" spans="1:16" x14ac:dyDescent="0.25">
      <c r="A146" s="94" t="s">
        <v>174</v>
      </c>
      <c r="B146" s="56"/>
      <c r="C146" s="45"/>
      <c r="D146" s="45"/>
      <c r="E146" s="45"/>
      <c r="F146" s="45"/>
      <c r="G146" s="45"/>
      <c r="H146" s="45"/>
      <c r="I146" s="99"/>
      <c r="J146" s="120" t="s">
        <v>65</v>
      </c>
      <c r="K146" s="9">
        <v>38</v>
      </c>
      <c r="L146" s="9" t="s">
        <v>53</v>
      </c>
      <c r="M146" s="9"/>
      <c r="N146" s="236">
        <v>250</v>
      </c>
      <c r="O146" s="236">
        <v>250</v>
      </c>
      <c r="P146" s="239">
        <v>100</v>
      </c>
    </row>
    <row r="147" spans="1:16" x14ac:dyDescent="0.25">
      <c r="A147" s="74" t="s">
        <v>175</v>
      </c>
      <c r="B147" s="89" t="s">
        <v>49</v>
      </c>
      <c r="C147" s="89"/>
      <c r="D147" s="89"/>
      <c r="E147" s="89"/>
      <c r="F147" s="89"/>
      <c r="G147" s="89"/>
      <c r="H147" s="89" t="s">
        <v>188</v>
      </c>
      <c r="I147" s="75"/>
      <c r="J147" s="74" t="s">
        <v>65</v>
      </c>
      <c r="K147" s="75" t="s">
        <v>137</v>
      </c>
      <c r="L147" s="75"/>
      <c r="M147" s="75"/>
      <c r="N147" s="237">
        <v>3000</v>
      </c>
      <c r="O147" s="237">
        <v>2922</v>
      </c>
      <c r="P147" s="238">
        <v>97</v>
      </c>
    </row>
    <row r="148" spans="1:16" x14ac:dyDescent="0.25">
      <c r="A148" s="94" t="s">
        <v>175</v>
      </c>
      <c r="B148" s="45"/>
      <c r="C148" s="45"/>
      <c r="D148" s="45"/>
      <c r="E148" s="45"/>
      <c r="F148" s="45"/>
      <c r="G148" s="45"/>
      <c r="H148" s="45"/>
      <c r="I148" s="9"/>
      <c r="J148" s="120" t="s">
        <v>65</v>
      </c>
      <c r="K148" s="9">
        <v>3</v>
      </c>
      <c r="L148" s="9" t="s">
        <v>12</v>
      </c>
      <c r="M148" s="9"/>
      <c r="N148" s="236">
        <v>3000</v>
      </c>
      <c r="O148" s="236">
        <v>2922</v>
      </c>
      <c r="P148" s="239">
        <v>97</v>
      </c>
    </row>
    <row r="149" spans="1:16" x14ac:dyDescent="0.25">
      <c r="A149" s="94" t="s">
        <v>175</v>
      </c>
      <c r="B149" s="45"/>
      <c r="C149" s="45"/>
      <c r="D149" s="45"/>
      <c r="E149" s="45"/>
      <c r="F149" s="45"/>
      <c r="G149" s="45"/>
      <c r="H149" s="45"/>
      <c r="I149" s="9"/>
      <c r="J149" s="120" t="s">
        <v>65</v>
      </c>
      <c r="K149" s="9" t="s">
        <v>52</v>
      </c>
      <c r="L149" s="9" t="s">
        <v>26</v>
      </c>
      <c r="M149" s="9"/>
      <c r="N149" s="236">
        <v>3000</v>
      </c>
      <c r="O149" s="236">
        <v>2922</v>
      </c>
      <c r="P149" s="239">
        <v>97</v>
      </c>
    </row>
    <row r="150" spans="1:16" x14ac:dyDescent="0.25">
      <c r="A150" s="74" t="s">
        <v>176</v>
      </c>
      <c r="B150" s="96" t="s">
        <v>49</v>
      </c>
      <c r="C150" s="89"/>
      <c r="D150" s="89"/>
      <c r="E150" s="89"/>
      <c r="F150" s="89"/>
      <c r="G150" s="89"/>
      <c r="H150" s="89"/>
      <c r="I150" s="76"/>
      <c r="J150" s="74" t="s">
        <v>65</v>
      </c>
      <c r="K150" s="75" t="s">
        <v>138</v>
      </c>
      <c r="L150" s="75"/>
      <c r="M150" s="75"/>
      <c r="N150" s="237">
        <f>N151</f>
        <v>150</v>
      </c>
      <c r="O150" s="237">
        <f>O151</f>
        <v>0</v>
      </c>
      <c r="P150" s="238">
        <v>0</v>
      </c>
    </row>
    <row r="151" spans="1:16" x14ac:dyDescent="0.25">
      <c r="A151" s="93" t="s">
        <v>176</v>
      </c>
      <c r="B151" s="97"/>
      <c r="C151" s="98"/>
      <c r="D151" s="98"/>
      <c r="E151" s="98"/>
      <c r="F151" s="98"/>
      <c r="G151" s="98"/>
      <c r="H151" s="98"/>
      <c r="I151" s="90"/>
      <c r="J151" s="9" t="s">
        <v>65</v>
      </c>
      <c r="K151" s="163">
        <v>3</v>
      </c>
      <c r="L151" s="101" t="s">
        <v>12</v>
      </c>
      <c r="M151" s="90"/>
      <c r="N151" s="236">
        <v>150</v>
      </c>
      <c r="O151" s="236">
        <v>0</v>
      </c>
      <c r="P151" s="239">
        <v>0</v>
      </c>
    </row>
    <row r="152" spans="1:16" x14ac:dyDescent="0.25">
      <c r="A152" s="94" t="s">
        <v>176</v>
      </c>
      <c r="B152" s="56"/>
      <c r="C152" s="45"/>
      <c r="D152" s="45"/>
      <c r="E152" s="45"/>
      <c r="F152" s="45"/>
      <c r="G152" s="45"/>
      <c r="H152" s="45"/>
      <c r="I152" s="99"/>
      <c r="J152" s="9" t="s">
        <v>65</v>
      </c>
      <c r="K152" s="8" t="s">
        <v>57</v>
      </c>
      <c r="L152" s="9" t="s">
        <v>53</v>
      </c>
      <c r="M152" s="99"/>
      <c r="N152" s="236">
        <v>150</v>
      </c>
      <c r="O152" s="236">
        <v>0</v>
      </c>
      <c r="P152" s="239">
        <v>0</v>
      </c>
    </row>
    <row r="153" spans="1:16" x14ac:dyDescent="0.25">
      <c r="A153" s="74" t="s">
        <v>178</v>
      </c>
      <c r="B153" s="96"/>
      <c r="C153" s="89"/>
      <c r="D153" s="89"/>
      <c r="E153" s="89"/>
      <c r="F153" s="89" t="s">
        <v>186</v>
      </c>
      <c r="G153" s="89"/>
      <c r="H153" s="89" t="s">
        <v>188</v>
      </c>
      <c r="I153" s="76"/>
      <c r="J153" s="74" t="s">
        <v>65</v>
      </c>
      <c r="K153" s="75" t="s">
        <v>249</v>
      </c>
      <c r="L153" s="75"/>
      <c r="M153" s="75"/>
      <c r="N153" s="237">
        <f>N154</f>
        <v>76200</v>
      </c>
      <c r="O153" s="237">
        <v>75989</v>
      </c>
      <c r="P153" s="238">
        <v>100</v>
      </c>
    </row>
    <row r="154" spans="1:16" x14ac:dyDescent="0.25">
      <c r="A154" s="93" t="s">
        <v>178</v>
      </c>
      <c r="B154" s="98"/>
      <c r="C154" s="98"/>
      <c r="D154" s="98"/>
      <c r="E154" s="98"/>
      <c r="F154" s="98"/>
      <c r="G154" s="98"/>
      <c r="H154" s="98"/>
      <c r="I154" s="101"/>
      <c r="J154" s="91" t="s">
        <v>65</v>
      </c>
      <c r="K154" s="184" t="s">
        <v>13</v>
      </c>
      <c r="L154" s="101" t="s">
        <v>14</v>
      </c>
      <c r="M154" s="101"/>
      <c r="N154" s="236">
        <f>N155</f>
        <v>76200</v>
      </c>
      <c r="O154" s="236">
        <v>75989</v>
      </c>
      <c r="P154" s="239">
        <v>100</v>
      </c>
    </row>
    <row r="155" spans="1:16" x14ac:dyDescent="0.25">
      <c r="A155" s="94" t="s">
        <v>178</v>
      </c>
      <c r="B155" s="45"/>
      <c r="C155" s="45"/>
      <c r="D155" s="45"/>
      <c r="E155" s="45"/>
      <c r="F155" s="45"/>
      <c r="G155" s="45"/>
      <c r="H155" s="45"/>
      <c r="I155" s="9"/>
      <c r="J155" s="120" t="s">
        <v>65</v>
      </c>
      <c r="K155" s="9">
        <v>42</v>
      </c>
      <c r="L155" s="9" t="s">
        <v>30</v>
      </c>
      <c r="M155" s="9"/>
      <c r="N155" s="236">
        <v>76200</v>
      </c>
      <c r="O155" s="236">
        <v>75989</v>
      </c>
      <c r="P155" s="239">
        <v>100</v>
      </c>
    </row>
    <row r="156" spans="1:16" x14ac:dyDescent="0.25">
      <c r="A156" s="74" t="s">
        <v>220</v>
      </c>
      <c r="B156" s="96" t="s">
        <v>49</v>
      </c>
      <c r="C156" s="89"/>
      <c r="D156" s="89"/>
      <c r="E156" s="89"/>
      <c r="F156" s="89"/>
      <c r="G156" s="89"/>
      <c r="H156" s="89" t="s">
        <v>188</v>
      </c>
      <c r="I156" s="76"/>
      <c r="J156" s="74" t="s">
        <v>65</v>
      </c>
      <c r="K156" s="168" t="s">
        <v>219</v>
      </c>
      <c r="L156" s="75"/>
      <c r="M156" s="75"/>
      <c r="N156" s="237">
        <f>N157</f>
        <v>51119</v>
      </c>
      <c r="O156" s="237">
        <v>28500</v>
      </c>
      <c r="P156" s="238">
        <v>56</v>
      </c>
    </row>
    <row r="157" spans="1:16" x14ac:dyDescent="0.25">
      <c r="A157" s="94" t="s">
        <v>220</v>
      </c>
      <c r="B157" s="56"/>
      <c r="C157" s="45"/>
      <c r="D157" s="45"/>
      <c r="E157" s="45"/>
      <c r="F157" s="45"/>
      <c r="G157" s="45"/>
      <c r="H157" s="45"/>
      <c r="I157" s="99"/>
      <c r="J157" s="120" t="s">
        <v>65</v>
      </c>
      <c r="K157" s="9">
        <v>4</v>
      </c>
      <c r="L157" s="9" t="s">
        <v>14</v>
      </c>
      <c r="M157" s="9"/>
      <c r="N157" s="247">
        <f>N158</f>
        <v>51119</v>
      </c>
      <c r="O157" s="247">
        <v>28500</v>
      </c>
      <c r="P157" s="239">
        <v>56</v>
      </c>
    </row>
    <row r="158" spans="1:16" x14ac:dyDescent="0.25">
      <c r="A158" s="94" t="s">
        <v>220</v>
      </c>
      <c r="B158" s="56"/>
      <c r="C158" s="45"/>
      <c r="D158" s="45"/>
      <c r="E158" s="45"/>
      <c r="F158" s="45"/>
      <c r="G158" s="45"/>
      <c r="H158" s="45"/>
      <c r="I158" s="99"/>
      <c r="J158" s="120" t="s">
        <v>65</v>
      </c>
      <c r="K158" s="9" t="s">
        <v>58</v>
      </c>
      <c r="L158" s="9" t="s">
        <v>30</v>
      </c>
      <c r="M158" s="9"/>
      <c r="N158" s="247">
        <v>51119</v>
      </c>
      <c r="O158" s="247">
        <v>28500</v>
      </c>
      <c r="P158" s="239">
        <v>56</v>
      </c>
    </row>
    <row r="159" spans="1:16" x14ac:dyDescent="0.25">
      <c r="A159" s="74" t="s">
        <v>177</v>
      </c>
      <c r="B159" s="96" t="s">
        <v>49</v>
      </c>
      <c r="C159" s="89"/>
      <c r="D159" s="89"/>
      <c r="E159" s="89"/>
      <c r="F159" s="89"/>
      <c r="G159" s="89"/>
      <c r="H159" s="89" t="s">
        <v>188</v>
      </c>
      <c r="I159" s="76"/>
      <c r="J159" s="74" t="s">
        <v>66</v>
      </c>
      <c r="K159" s="75" t="s">
        <v>139</v>
      </c>
      <c r="L159" s="75"/>
      <c r="M159" s="75"/>
      <c r="N159" s="237">
        <f>N160</f>
        <v>6000</v>
      </c>
      <c r="O159" s="237">
        <f>O160</f>
        <v>5952</v>
      </c>
      <c r="P159" s="238">
        <v>100</v>
      </c>
    </row>
    <row r="160" spans="1:16" x14ac:dyDescent="0.25">
      <c r="A160" s="94" t="s">
        <v>177</v>
      </c>
      <c r="B160" s="56"/>
      <c r="C160" s="45"/>
      <c r="D160" s="45"/>
      <c r="E160" s="45"/>
      <c r="F160" s="45"/>
      <c r="G160" s="45"/>
      <c r="H160" s="45"/>
      <c r="I160" s="99"/>
      <c r="J160" s="120" t="s">
        <v>66</v>
      </c>
      <c r="K160" s="9">
        <v>3</v>
      </c>
      <c r="L160" s="9" t="s">
        <v>12</v>
      </c>
      <c r="M160" s="9"/>
      <c r="N160" s="236">
        <f>N161</f>
        <v>6000</v>
      </c>
      <c r="O160" s="236">
        <v>5952</v>
      </c>
      <c r="P160" s="239">
        <v>100</v>
      </c>
    </row>
    <row r="161" spans="1:16" x14ac:dyDescent="0.25">
      <c r="A161" s="94" t="s">
        <v>177</v>
      </c>
      <c r="B161" s="56"/>
      <c r="C161" s="45"/>
      <c r="D161" s="45"/>
      <c r="E161" s="45"/>
      <c r="F161" s="45"/>
      <c r="G161" s="45"/>
      <c r="H161" s="45"/>
      <c r="I161" s="99"/>
      <c r="J161" s="120" t="s">
        <v>66</v>
      </c>
      <c r="K161" s="9">
        <v>38</v>
      </c>
      <c r="L161" s="9" t="s">
        <v>53</v>
      </c>
      <c r="M161" s="9"/>
      <c r="N161" s="236">
        <v>6000</v>
      </c>
      <c r="O161" s="236">
        <v>5952</v>
      </c>
      <c r="P161" s="239">
        <v>100</v>
      </c>
    </row>
    <row r="162" spans="1:16" x14ac:dyDescent="0.25">
      <c r="A162" s="113"/>
      <c r="B162" s="118"/>
      <c r="C162" s="108"/>
      <c r="D162" s="108"/>
      <c r="E162" s="108"/>
      <c r="F162" s="108"/>
      <c r="G162" s="108"/>
      <c r="H162" s="108"/>
      <c r="I162" s="110"/>
      <c r="J162" s="113"/>
      <c r="K162" s="109" t="s">
        <v>110</v>
      </c>
      <c r="L162" s="109"/>
      <c r="M162" s="109"/>
      <c r="N162" s="224">
        <f>N163</f>
        <v>134389</v>
      </c>
      <c r="O162" s="224">
        <f>O163</f>
        <v>136022</v>
      </c>
      <c r="P162" s="225">
        <f>O162/N162*100</f>
        <v>101.21512921444464</v>
      </c>
    </row>
    <row r="163" spans="1:16" x14ac:dyDescent="0.25">
      <c r="A163" s="77"/>
      <c r="B163" s="78"/>
      <c r="C163" s="62"/>
      <c r="D163" s="62"/>
      <c r="E163" s="62"/>
      <c r="F163" s="62"/>
      <c r="G163" s="62"/>
      <c r="H163" s="62"/>
      <c r="I163" s="79"/>
      <c r="J163" s="121" t="s">
        <v>95</v>
      </c>
      <c r="K163" s="55" t="s">
        <v>96</v>
      </c>
      <c r="L163" s="55"/>
      <c r="M163" s="55"/>
      <c r="N163" s="227">
        <f>N164</f>
        <v>134389</v>
      </c>
      <c r="O163" s="227">
        <f>O164</f>
        <v>136022</v>
      </c>
      <c r="P163" s="228">
        <v>101</v>
      </c>
    </row>
    <row r="164" spans="1:16" x14ac:dyDescent="0.25">
      <c r="A164" s="95" t="s">
        <v>155</v>
      </c>
      <c r="B164" s="117" t="s">
        <v>49</v>
      </c>
      <c r="C164" s="81"/>
      <c r="D164" s="81" t="s">
        <v>5</v>
      </c>
      <c r="E164" s="81" t="s">
        <v>13</v>
      </c>
      <c r="F164" s="81"/>
      <c r="G164" s="81" t="s">
        <v>3</v>
      </c>
      <c r="H164" s="81" t="s">
        <v>188</v>
      </c>
      <c r="I164" s="83"/>
      <c r="J164" s="95"/>
      <c r="K164" s="82" t="s">
        <v>210</v>
      </c>
      <c r="L164" s="82"/>
      <c r="M164" s="82"/>
      <c r="N164" s="229">
        <f>N165+N168+N171</f>
        <v>134389</v>
      </c>
      <c r="O164" s="229">
        <f>O165+O168+O171</f>
        <v>136022</v>
      </c>
      <c r="P164" s="230">
        <v>101</v>
      </c>
    </row>
    <row r="165" spans="1:16" x14ac:dyDescent="0.25">
      <c r="A165" s="74" t="s">
        <v>179</v>
      </c>
      <c r="B165" s="96" t="s">
        <v>49</v>
      </c>
      <c r="C165" s="89"/>
      <c r="D165" s="89" t="s">
        <v>5</v>
      </c>
      <c r="E165" s="89" t="s">
        <v>13</v>
      </c>
      <c r="F165" s="89" t="s">
        <v>3</v>
      </c>
      <c r="G165" s="89" t="s">
        <v>3</v>
      </c>
      <c r="H165" s="89" t="s">
        <v>188</v>
      </c>
      <c r="I165" s="76"/>
      <c r="J165" s="74" t="s">
        <v>67</v>
      </c>
      <c r="K165" s="75" t="s">
        <v>140</v>
      </c>
      <c r="L165" s="75"/>
      <c r="M165" s="75"/>
      <c r="N165" s="231">
        <f>SUM(N166)</f>
        <v>3570</v>
      </c>
      <c r="O165" s="231">
        <f>SUM(O166)</f>
        <v>3570</v>
      </c>
      <c r="P165" s="238">
        <v>100</v>
      </c>
    </row>
    <row r="166" spans="1:16" x14ac:dyDescent="0.25">
      <c r="A166" s="93" t="s">
        <v>179</v>
      </c>
      <c r="B166" s="97"/>
      <c r="C166" s="98"/>
      <c r="D166" s="98"/>
      <c r="E166" s="98"/>
      <c r="F166" s="98"/>
      <c r="G166" s="98"/>
      <c r="H166" s="98"/>
      <c r="I166" s="90"/>
      <c r="J166" s="101" t="s">
        <v>67</v>
      </c>
      <c r="K166" s="163">
        <v>3</v>
      </c>
      <c r="L166" s="101" t="s">
        <v>12</v>
      </c>
      <c r="M166" s="90"/>
      <c r="N166" s="233">
        <f>N167</f>
        <v>3570</v>
      </c>
      <c r="O166" s="233">
        <v>3570</v>
      </c>
      <c r="P166" s="239">
        <v>100</v>
      </c>
    </row>
    <row r="167" spans="1:16" x14ac:dyDescent="0.25">
      <c r="A167" s="94" t="s">
        <v>179</v>
      </c>
      <c r="B167" s="56"/>
      <c r="C167" s="45"/>
      <c r="D167" s="45"/>
      <c r="E167" s="45"/>
      <c r="F167" s="45"/>
      <c r="G167" s="45"/>
      <c r="H167" s="45"/>
      <c r="I167" s="99"/>
      <c r="J167" s="9" t="s">
        <v>67</v>
      </c>
      <c r="K167" s="8">
        <v>38</v>
      </c>
      <c r="L167" s="9" t="s">
        <v>53</v>
      </c>
      <c r="M167" s="99"/>
      <c r="N167" s="236">
        <v>3570</v>
      </c>
      <c r="O167" s="236">
        <v>3570</v>
      </c>
      <c r="P167" s="239">
        <v>100</v>
      </c>
    </row>
    <row r="168" spans="1:16" x14ac:dyDescent="0.25">
      <c r="A168" s="74" t="s">
        <v>206</v>
      </c>
      <c r="B168" s="96" t="s">
        <v>49</v>
      </c>
      <c r="C168" s="89"/>
      <c r="D168" s="89"/>
      <c r="E168" s="89"/>
      <c r="F168" s="89"/>
      <c r="G168" s="89"/>
      <c r="H168" s="89" t="s">
        <v>188</v>
      </c>
      <c r="I168" s="76"/>
      <c r="J168" s="74" t="s">
        <v>207</v>
      </c>
      <c r="K168" s="75" t="s">
        <v>213</v>
      </c>
      <c r="L168" s="75"/>
      <c r="M168" s="75"/>
      <c r="N168" s="237">
        <f>N169</f>
        <v>130819</v>
      </c>
      <c r="O168" s="237">
        <v>132452</v>
      </c>
      <c r="P168" s="238">
        <f>O168/N168*100</f>
        <v>101.24828962153816</v>
      </c>
    </row>
    <row r="169" spans="1:16" x14ac:dyDescent="0.25">
      <c r="A169" s="94" t="s">
        <v>206</v>
      </c>
      <c r="B169" s="56"/>
      <c r="C169" s="45"/>
      <c r="D169" s="45"/>
      <c r="E169" s="45"/>
      <c r="F169" s="45"/>
      <c r="G169" s="45"/>
      <c r="H169" s="45"/>
      <c r="I169" s="99"/>
      <c r="J169" s="120" t="s">
        <v>207</v>
      </c>
      <c r="K169" s="9" t="s">
        <v>13</v>
      </c>
      <c r="L169" s="9" t="s">
        <v>14</v>
      </c>
      <c r="M169" s="9"/>
      <c r="N169" s="236">
        <f>N170</f>
        <v>130819</v>
      </c>
      <c r="O169" s="236">
        <v>132452</v>
      </c>
      <c r="P169" s="239">
        <v>101</v>
      </c>
    </row>
    <row r="170" spans="1:16" x14ac:dyDescent="0.25">
      <c r="A170" s="94" t="s">
        <v>206</v>
      </c>
      <c r="B170" s="56"/>
      <c r="C170" s="45"/>
      <c r="D170" s="45"/>
      <c r="E170" s="45"/>
      <c r="F170" s="45"/>
      <c r="G170" s="45"/>
      <c r="H170" s="45"/>
      <c r="I170" s="99"/>
      <c r="J170" s="120" t="s">
        <v>207</v>
      </c>
      <c r="K170" s="9" t="s">
        <v>58</v>
      </c>
      <c r="L170" s="9" t="s">
        <v>30</v>
      </c>
      <c r="M170" s="9"/>
      <c r="N170" s="236">
        <v>130819</v>
      </c>
      <c r="O170" s="236">
        <v>132452</v>
      </c>
      <c r="P170" s="239">
        <v>101</v>
      </c>
    </row>
    <row r="171" spans="1:16" x14ac:dyDescent="0.25">
      <c r="A171" s="74" t="s">
        <v>228</v>
      </c>
      <c r="B171" s="96" t="s">
        <v>49</v>
      </c>
      <c r="C171" s="89"/>
      <c r="D171" s="89"/>
      <c r="E171" s="89"/>
      <c r="F171" s="89"/>
      <c r="G171" s="89"/>
      <c r="H171" s="89" t="s">
        <v>188</v>
      </c>
      <c r="I171" s="76"/>
      <c r="J171" s="74" t="s">
        <v>207</v>
      </c>
      <c r="K171" s="75" t="s">
        <v>227</v>
      </c>
      <c r="L171" s="75"/>
      <c r="M171" s="75"/>
      <c r="N171" s="231">
        <v>0</v>
      </c>
      <c r="O171" s="231">
        <v>0</v>
      </c>
      <c r="P171" s="238">
        <v>0</v>
      </c>
    </row>
    <row r="172" spans="1:16" x14ac:dyDescent="0.25">
      <c r="A172" s="94" t="s">
        <v>228</v>
      </c>
      <c r="B172" s="56"/>
      <c r="C172" s="45"/>
      <c r="D172" s="45"/>
      <c r="E172" s="45"/>
      <c r="F172" s="45"/>
      <c r="G172" s="45"/>
      <c r="H172" s="45"/>
      <c r="I172" s="99"/>
      <c r="J172" s="120" t="s">
        <v>207</v>
      </c>
      <c r="K172" s="9" t="s">
        <v>13</v>
      </c>
      <c r="L172" s="9" t="s">
        <v>14</v>
      </c>
      <c r="M172" s="9"/>
      <c r="N172" s="233">
        <v>0</v>
      </c>
      <c r="O172" s="233">
        <v>0</v>
      </c>
      <c r="P172" s="246">
        <v>0</v>
      </c>
    </row>
    <row r="173" spans="1:16" x14ac:dyDescent="0.25">
      <c r="A173" s="94" t="s">
        <v>228</v>
      </c>
      <c r="B173" s="56"/>
      <c r="C173" s="45"/>
      <c r="D173" s="45"/>
      <c r="E173" s="45"/>
      <c r="F173" s="45"/>
      <c r="G173" s="45"/>
      <c r="H173" s="45"/>
      <c r="I173" s="99"/>
      <c r="J173" s="120" t="s">
        <v>207</v>
      </c>
      <c r="K173" s="9" t="s">
        <v>58</v>
      </c>
      <c r="L173" s="9" t="s">
        <v>30</v>
      </c>
      <c r="M173" s="9"/>
      <c r="N173" s="233">
        <v>0</v>
      </c>
      <c r="O173" s="233">
        <v>0</v>
      </c>
      <c r="P173" s="246">
        <v>0</v>
      </c>
    </row>
    <row r="174" spans="1:16" x14ac:dyDescent="0.25">
      <c r="A174" s="113"/>
      <c r="B174" s="118"/>
      <c r="C174" s="108"/>
      <c r="D174" s="108"/>
      <c r="E174" s="108"/>
      <c r="F174" s="108"/>
      <c r="G174" s="108"/>
      <c r="H174" s="108"/>
      <c r="I174" s="110"/>
      <c r="J174" s="113"/>
      <c r="K174" s="109" t="s">
        <v>111</v>
      </c>
      <c r="L174" s="109"/>
      <c r="M174" s="109"/>
      <c r="N174" s="224">
        <f>SUM(N175)</f>
        <v>21832</v>
      </c>
      <c r="O174" s="224">
        <f>SUM(O175)</f>
        <v>22049</v>
      </c>
      <c r="P174" s="225">
        <v>101</v>
      </c>
    </row>
    <row r="175" spans="1:16" x14ac:dyDescent="0.25">
      <c r="A175" s="77"/>
      <c r="B175" s="78"/>
      <c r="C175" s="62"/>
      <c r="D175" s="62"/>
      <c r="E175" s="62"/>
      <c r="F175" s="62"/>
      <c r="G175" s="62"/>
      <c r="H175" s="62"/>
      <c r="I175" s="79"/>
      <c r="J175" s="121" t="s">
        <v>97</v>
      </c>
      <c r="K175" s="55" t="s">
        <v>98</v>
      </c>
      <c r="L175" s="55"/>
      <c r="M175" s="55"/>
      <c r="N175" s="227">
        <f>N176+N183+N187</f>
        <v>21832</v>
      </c>
      <c r="O175" s="227">
        <f>O176+O183+O187</f>
        <v>22049</v>
      </c>
      <c r="P175" s="228">
        <v>101</v>
      </c>
    </row>
    <row r="176" spans="1:16" x14ac:dyDescent="0.25">
      <c r="A176" s="95" t="s">
        <v>156</v>
      </c>
      <c r="B176" s="117" t="s">
        <v>49</v>
      </c>
      <c r="C176" s="81"/>
      <c r="D176" s="81" t="s">
        <v>5</v>
      </c>
      <c r="E176" s="81" t="s">
        <v>13</v>
      </c>
      <c r="F176" s="81"/>
      <c r="G176" s="81"/>
      <c r="H176" s="81"/>
      <c r="I176" s="83"/>
      <c r="J176" s="95"/>
      <c r="K176" s="82" t="s">
        <v>141</v>
      </c>
      <c r="L176" s="82"/>
      <c r="M176" s="82"/>
      <c r="N176" s="229">
        <f>N177+N180</f>
        <v>14000</v>
      </c>
      <c r="O176" s="229">
        <f>O177+O180</f>
        <v>14222</v>
      </c>
      <c r="P176" s="230">
        <v>102</v>
      </c>
    </row>
    <row r="177" spans="1:16" x14ac:dyDescent="0.25">
      <c r="A177" s="74" t="s">
        <v>180</v>
      </c>
      <c r="B177" s="96" t="s">
        <v>49</v>
      </c>
      <c r="C177" s="89"/>
      <c r="D177" s="89"/>
      <c r="E177" s="89" t="s">
        <v>13</v>
      </c>
      <c r="F177" s="89"/>
      <c r="G177" s="89"/>
      <c r="H177" s="89"/>
      <c r="I177" s="76"/>
      <c r="J177" s="74">
        <v>1070</v>
      </c>
      <c r="K177" s="75" t="s">
        <v>217</v>
      </c>
      <c r="L177" s="75"/>
      <c r="M177" s="75"/>
      <c r="N177" s="237">
        <v>14000</v>
      </c>
      <c r="O177" s="237">
        <f>SUM(O178)</f>
        <v>14222</v>
      </c>
      <c r="P177" s="238">
        <v>102</v>
      </c>
    </row>
    <row r="178" spans="1:16" ht="13.15" customHeight="1" x14ac:dyDescent="0.25">
      <c r="A178" s="93" t="s">
        <v>180</v>
      </c>
      <c r="B178" s="45"/>
      <c r="C178" s="45"/>
      <c r="D178" s="45"/>
      <c r="E178" s="45"/>
      <c r="F178" s="45"/>
      <c r="G178" s="45"/>
      <c r="H178" s="45"/>
      <c r="I178" s="9"/>
      <c r="J178" s="91" t="s">
        <v>68</v>
      </c>
      <c r="K178" s="9">
        <v>3</v>
      </c>
      <c r="L178" s="9" t="s">
        <v>12</v>
      </c>
      <c r="M178" s="9"/>
      <c r="N178" s="236">
        <v>14000</v>
      </c>
      <c r="O178" s="236">
        <v>14222</v>
      </c>
      <c r="P178" s="239">
        <v>102</v>
      </c>
    </row>
    <row r="179" spans="1:16" ht="13.9" customHeight="1" x14ac:dyDescent="0.25">
      <c r="A179" s="94" t="s">
        <v>180</v>
      </c>
      <c r="B179" s="45"/>
      <c r="C179" s="45"/>
      <c r="D179" s="45"/>
      <c r="E179" s="45"/>
      <c r="F179" s="45"/>
      <c r="G179" s="45"/>
      <c r="H179" s="45"/>
      <c r="I179" s="9"/>
      <c r="J179" s="120" t="s">
        <v>68</v>
      </c>
      <c r="K179" s="9">
        <v>37</v>
      </c>
      <c r="L179" s="9" t="s">
        <v>63</v>
      </c>
      <c r="M179" s="9"/>
      <c r="N179" s="236">
        <v>14000</v>
      </c>
      <c r="O179" s="236">
        <v>14222</v>
      </c>
      <c r="P179" s="239">
        <v>102</v>
      </c>
    </row>
    <row r="180" spans="1:16" x14ac:dyDescent="0.25">
      <c r="A180" s="74" t="s">
        <v>181</v>
      </c>
      <c r="B180" s="96" t="s">
        <v>49</v>
      </c>
      <c r="C180" s="89"/>
      <c r="D180" s="89"/>
      <c r="E180" s="89" t="s">
        <v>13</v>
      </c>
      <c r="F180" s="89"/>
      <c r="G180" s="89"/>
      <c r="H180" s="89"/>
      <c r="I180" s="76"/>
      <c r="J180" s="74">
        <v>1070</v>
      </c>
      <c r="K180" s="75" t="s">
        <v>142</v>
      </c>
      <c r="L180" s="75"/>
      <c r="M180" s="75"/>
      <c r="N180" s="237">
        <v>0</v>
      </c>
      <c r="O180" s="237">
        <v>0</v>
      </c>
      <c r="P180" s="238">
        <v>0</v>
      </c>
    </row>
    <row r="181" spans="1:16" x14ac:dyDescent="0.25">
      <c r="A181" s="93" t="s">
        <v>181</v>
      </c>
      <c r="B181" s="98"/>
      <c r="C181" s="98"/>
      <c r="D181" s="98"/>
      <c r="E181" s="98"/>
      <c r="F181" s="98"/>
      <c r="G181" s="98"/>
      <c r="H181" s="98"/>
      <c r="I181" s="101"/>
      <c r="J181" s="91" t="s">
        <v>68</v>
      </c>
      <c r="K181" s="101">
        <v>3</v>
      </c>
      <c r="L181" s="101" t="s">
        <v>12</v>
      </c>
      <c r="M181" s="101"/>
      <c r="N181" s="236">
        <v>0</v>
      </c>
      <c r="O181" s="236">
        <v>0</v>
      </c>
      <c r="P181" s="239">
        <v>0</v>
      </c>
    </row>
    <row r="182" spans="1:16" x14ac:dyDescent="0.25">
      <c r="A182" s="94" t="s">
        <v>181</v>
      </c>
      <c r="B182" s="45"/>
      <c r="C182" s="45"/>
      <c r="D182" s="45"/>
      <c r="E182" s="45"/>
      <c r="F182" s="45"/>
      <c r="G182" s="45"/>
      <c r="H182" s="45"/>
      <c r="I182" s="9"/>
      <c r="J182" s="120" t="s">
        <v>68</v>
      </c>
      <c r="K182" s="9">
        <v>37</v>
      </c>
      <c r="L182" s="9" t="s">
        <v>63</v>
      </c>
      <c r="M182" s="9"/>
      <c r="N182" s="236">
        <v>0</v>
      </c>
      <c r="O182" s="236">
        <v>0</v>
      </c>
      <c r="P182" s="239">
        <v>0</v>
      </c>
    </row>
    <row r="183" spans="1:16" ht="12.6" customHeight="1" x14ac:dyDescent="0.25">
      <c r="A183" s="95" t="s">
        <v>157</v>
      </c>
      <c r="B183" s="117" t="s">
        <v>49</v>
      </c>
      <c r="C183" s="81"/>
      <c r="D183" s="81"/>
      <c r="E183" s="81" t="s">
        <v>13</v>
      </c>
      <c r="F183" s="81"/>
      <c r="G183" s="81"/>
      <c r="H183" s="81"/>
      <c r="I183" s="83"/>
      <c r="J183" s="95"/>
      <c r="K183" s="82" t="s">
        <v>143</v>
      </c>
      <c r="L183" s="82"/>
      <c r="M183" s="82"/>
      <c r="N183" s="243">
        <f t="shared" ref="N183:O185" si="5">N184</f>
        <v>7306</v>
      </c>
      <c r="O183" s="304">
        <f t="shared" si="5"/>
        <v>7301</v>
      </c>
      <c r="P183" s="230">
        <v>100</v>
      </c>
    </row>
    <row r="184" spans="1:16" x14ac:dyDescent="0.25">
      <c r="A184" s="74" t="s">
        <v>182</v>
      </c>
      <c r="B184" s="96" t="s">
        <v>49</v>
      </c>
      <c r="C184" s="89"/>
      <c r="D184" s="89"/>
      <c r="E184" s="89" t="s">
        <v>13</v>
      </c>
      <c r="F184" s="89"/>
      <c r="G184" s="89"/>
      <c r="H184" s="89"/>
      <c r="I184" s="76"/>
      <c r="J184" s="74">
        <v>1040</v>
      </c>
      <c r="K184" s="75" t="s">
        <v>144</v>
      </c>
      <c r="L184" s="75"/>
      <c r="M184" s="75"/>
      <c r="N184" s="237">
        <f t="shared" si="5"/>
        <v>7306</v>
      </c>
      <c r="O184" s="237">
        <f t="shared" si="5"/>
        <v>7301</v>
      </c>
      <c r="P184" s="238">
        <v>100</v>
      </c>
    </row>
    <row r="185" spans="1:16" x14ac:dyDescent="0.25">
      <c r="A185" s="94" t="s">
        <v>182</v>
      </c>
      <c r="B185" s="56"/>
      <c r="C185" s="45"/>
      <c r="D185" s="45"/>
      <c r="E185" s="45"/>
      <c r="F185" s="45"/>
      <c r="G185" s="45"/>
      <c r="H185" s="45"/>
      <c r="I185" s="99"/>
      <c r="J185" s="120" t="s">
        <v>69</v>
      </c>
      <c r="K185" s="9">
        <v>3</v>
      </c>
      <c r="L185" s="9" t="s">
        <v>12</v>
      </c>
      <c r="M185" s="9"/>
      <c r="N185" s="236">
        <f t="shared" si="5"/>
        <v>7306</v>
      </c>
      <c r="O185" s="236">
        <v>7301</v>
      </c>
      <c r="P185" s="239">
        <v>100</v>
      </c>
    </row>
    <row r="186" spans="1:16" x14ac:dyDescent="0.25">
      <c r="A186" s="94" t="s">
        <v>182</v>
      </c>
      <c r="B186" s="56"/>
      <c r="C186" s="45"/>
      <c r="D186" s="45"/>
      <c r="E186" s="45"/>
      <c r="F186" s="45"/>
      <c r="G186" s="45"/>
      <c r="H186" s="45"/>
      <c r="I186" s="99"/>
      <c r="J186" s="120" t="s">
        <v>69</v>
      </c>
      <c r="K186" s="9">
        <v>37</v>
      </c>
      <c r="L186" s="9" t="s">
        <v>63</v>
      </c>
      <c r="M186" s="9"/>
      <c r="N186" s="236">
        <v>7306</v>
      </c>
      <c r="O186" s="236">
        <v>7301</v>
      </c>
      <c r="P186" s="239">
        <v>100</v>
      </c>
    </row>
    <row r="187" spans="1:16" x14ac:dyDescent="0.25">
      <c r="A187" s="95" t="s">
        <v>158</v>
      </c>
      <c r="B187" s="117" t="s">
        <v>49</v>
      </c>
      <c r="C187" s="81"/>
      <c r="D187" s="81"/>
      <c r="E187" s="81" t="s">
        <v>13</v>
      </c>
      <c r="F187" s="81"/>
      <c r="G187" s="81"/>
      <c r="H187" s="81"/>
      <c r="I187" s="83"/>
      <c r="J187" s="95"/>
      <c r="K187" s="82" t="s">
        <v>145</v>
      </c>
      <c r="L187" s="82"/>
      <c r="M187" s="82"/>
      <c r="N187" s="243">
        <f t="shared" ref="N187:N189" si="6">N188</f>
        <v>526</v>
      </c>
      <c r="O187" s="304">
        <v>526</v>
      </c>
      <c r="P187" s="230">
        <v>100</v>
      </c>
    </row>
    <row r="188" spans="1:16" ht="28.9" customHeight="1" x14ac:dyDescent="0.25">
      <c r="A188" s="74" t="s">
        <v>183</v>
      </c>
      <c r="B188" s="96" t="s">
        <v>49</v>
      </c>
      <c r="C188" s="89"/>
      <c r="D188" s="89"/>
      <c r="E188" s="89" t="s">
        <v>13</v>
      </c>
      <c r="F188" s="89"/>
      <c r="G188" s="89"/>
      <c r="H188" s="89"/>
      <c r="I188" s="76"/>
      <c r="J188" s="74">
        <v>1090</v>
      </c>
      <c r="K188" s="196" t="s">
        <v>208</v>
      </c>
      <c r="L188" s="348" t="s">
        <v>231</v>
      </c>
      <c r="M188" s="349"/>
      <c r="N188" s="237">
        <f t="shared" si="6"/>
        <v>526</v>
      </c>
      <c r="O188" s="237">
        <v>526</v>
      </c>
      <c r="P188" s="238">
        <v>100</v>
      </c>
    </row>
    <row r="189" spans="1:16" x14ac:dyDescent="0.25">
      <c r="A189" s="93" t="s">
        <v>183</v>
      </c>
      <c r="B189" s="97"/>
      <c r="C189" s="98"/>
      <c r="D189" s="98"/>
      <c r="E189" s="98"/>
      <c r="F189" s="98"/>
      <c r="G189" s="98"/>
      <c r="H189" s="98"/>
      <c r="I189" s="90"/>
      <c r="J189" s="91" t="s">
        <v>70</v>
      </c>
      <c r="K189" s="101">
        <v>3</v>
      </c>
      <c r="L189" s="101" t="s">
        <v>12</v>
      </c>
      <c r="M189" s="101"/>
      <c r="N189" s="236">
        <f t="shared" si="6"/>
        <v>526</v>
      </c>
      <c r="O189" s="236">
        <v>526</v>
      </c>
      <c r="P189" s="239">
        <v>100</v>
      </c>
    </row>
    <row r="190" spans="1:16" x14ac:dyDescent="0.25">
      <c r="A190" s="92" t="s">
        <v>183</v>
      </c>
      <c r="B190" s="100"/>
      <c r="C190" s="57"/>
      <c r="D190" s="57"/>
      <c r="E190" s="57"/>
      <c r="F190" s="57"/>
      <c r="G190" s="57"/>
      <c r="H190" s="57"/>
      <c r="I190" s="87"/>
      <c r="J190" s="88" t="s">
        <v>70</v>
      </c>
      <c r="K190" s="11">
        <v>38</v>
      </c>
      <c r="L190" s="11" t="s">
        <v>53</v>
      </c>
      <c r="M190" s="11"/>
      <c r="N190" s="236">
        <v>526</v>
      </c>
      <c r="O190" s="236">
        <v>526</v>
      </c>
      <c r="P190" s="239">
        <v>100</v>
      </c>
    </row>
    <row r="191" spans="1:16" ht="13.1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6" x14ac:dyDescent="0.25">
      <c r="A192" s="351" t="s">
        <v>71</v>
      </c>
      <c r="B192" s="351"/>
      <c r="C192" s="351"/>
      <c r="D192" s="351"/>
      <c r="E192" s="351"/>
      <c r="F192" s="351"/>
      <c r="G192" s="351"/>
      <c r="H192" s="351"/>
      <c r="I192" s="351"/>
      <c r="J192" s="351"/>
      <c r="K192" s="351"/>
      <c r="L192" s="351"/>
      <c r="M192" s="351"/>
      <c r="N192" s="351"/>
      <c r="O192" s="351"/>
      <c r="P192" s="351"/>
    </row>
    <row r="193" spans="1:16" x14ac:dyDescent="0.25">
      <c r="A193" s="186" t="s">
        <v>485</v>
      </c>
      <c r="B193" s="186"/>
      <c r="C193" s="186"/>
      <c r="D193" s="186"/>
      <c r="E193" s="186"/>
      <c r="F193" s="186"/>
      <c r="G193" s="186"/>
      <c r="H193" s="186"/>
      <c r="I193" s="186"/>
      <c r="J193" s="186"/>
      <c r="K193" s="186"/>
      <c r="L193" s="187"/>
      <c r="M193" s="187"/>
      <c r="N193" s="187"/>
      <c r="O193" s="187"/>
      <c r="P193" s="187"/>
    </row>
    <row r="194" spans="1:16" ht="21.6" customHeight="1" x14ac:dyDescent="0.25">
      <c r="A194" s="46" t="s">
        <v>497</v>
      </c>
      <c r="B194" s="47"/>
      <c r="C194" s="47"/>
      <c r="D194" s="47"/>
      <c r="E194" s="6"/>
      <c r="F194" s="6"/>
      <c r="G194" s="6" t="s">
        <v>3</v>
      </c>
      <c r="H194" s="7" t="s">
        <v>3</v>
      </c>
      <c r="I194" s="6"/>
      <c r="J194" s="6"/>
      <c r="K194" s="6"/>
    </row>
    <row r="195" spans="1:16" x14ac:dyDescent="0.25">
      <c r="A195" s="46" t="s">
        <v>495</v>
      </c>
      <c r="B195" s="47"/>
      <c r="C195" s="47"/>
      <c r="D195" s="47"/>
      <c r="E195" s="6"/>
      <c r="F195" s="6"/>
      <c r="G195" s="185"/>
      <c r="H195" s="7" t="s">
        <v>3</v>
      </c>
      <c r="I195" s="6"/>
      <c r="J195" s="6"/>
      <c r="K195" s="6"/>
      <c r="L195" s="353" t="s">
        <v>222</v>
      </c>
      <c r="M195" s="353"/>
    </row>
    <row r="196" spans="1:16" x14ac:dyDescent="0.25">
      <c r="A196" s="46"/>
      <c r="B196" s="47"/>
      <c r="C196" s="47"/>
      <c r="D196" s="47"/>
      <c r="E196" s="6"/>
      <c r="F196" s="6"/>
      <c r="G196" s="185"/>
      <c r="H196" s="347"/>
      <c r="I196" s="347"/>
      <c r="J196" s="347"/>
      <c r="K196" s="347"/>
      <c r="L196" s="353" t="s">
        <v>492</v>
      </c>
      <c r="M196" s="353"/>
      <c r="N196" s="347" t="s">
        <v>493</v>
      </c>
      <c r="O196" s="347"/>
      <c r="P196" s="347"/>
    </row>
    <row r="197" spans="1:16" x14ac:dyDescent="0.25">
      <c r="A197" s="352" t="s">
        <v>496</v>
      </c>
      <c r="B197" s="352"/>
      <c r="C197" s="352"/>
      <c r="D197" s="352"/>
      <c r="E197" s="352"/>
      <c r="F197" s="352"/>
      <c r="G197" s="352"/>
      <c r="H197" s="352"/>
      <c r="I197" s="47"/>
      <c r="J197" s="47"/>
      <c r="K197" s="47"/>
      <c r="N197" s="347" t="s">
        <v>494</v>
      </c>
      <c r="O197" s="347"/>
      <c r="P197" s="347"/>
    </row>
    <row r="198" spans="1:16" x14ac:dyDescent="0.25">
      <c r="A198" s="6"/>
      <c r="B198" s="6"/>
      <c r="C198" s="6"/>
      <c r="D198" s="6"/>
      <c r="E198" s="6"/>
      <c r="F198" s="6"/>
      <c r="G198" s="6"/>
      <c r="H198" s="347"/>
      <c r="I198" s="347"/>
      <c r="J198" s="347"/>
      <c r="K198" s="347"/>
    </row>
  </sheetData>
  <mergeCells count="31">
    <mergeCell ref="O14:O15"/>
    <mergeCell ref="A4:P4"/>
    <mergeCell ref="A1:P1"/>
    <mergeCell ref="A3:P3"/>
    <mergeCell ref="L45:M45"/>
    <mergeCell ref="N14:N15"/>
    <mergeCell ref="P14:P15"/>
    <mergeCell ref="L35:M35"/>
    <mergeCell ref="A14:A15"/>
    <mergeCell ref="B14:B15"/>
    <mergeCell ref="C14:C15"/>
    <mergeCell ref="D14:D15"/>
    <mergeCell ref="E14:E15"/>
    <mergeCell ref="F14:F15"/>
    <mergeCell ref="G14:G15"/>
    <mergeCell ref="H14:H15"/>
    <mergeCell ref="J14:J15"/>
    <mergeCell ref="L28:M28"/>
    <mergeCell ref="L29:M29"/>
    <mergeCell ref="L31:M31"/>
    <mergeCell ref="L34:M34"/>
    <mergeCell ref="H196:K196"/>
    <mergeCell ref="L188:M188"/>
    <mergeCell ref="L46:M46"/>
    <mergeCell ref="H198:K198"/>
    <mergeCell ref="A192:P192"/>
    <mergeCell ref="A197:H197"/>
    <mergeCell ref="N196:P196"/>
    <mergeCell ref="N197:P197"/>
    <mergeCell ref="L195:M195"/>
    <mergeCell ref="L196:M19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BISKUPIJA</dc:creator>
  <cp:lastModifiedBy>Procelnik</cp:lastModifiedBy>
  <cp:lastPrinted>2024-05-09T08:23:15Z</cp:lastPrinted>
  <dcterms:created xsi:type="dcterms:W3CDTF">2018-11-09T08:18:00Z</dcterms:created>
  <dcterms:modified xsi:type="dcterms:W3CDTF">2024-08-01T10:23:42Z</dcterms:modified>
</cp:coreProperties>
</file>